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AGENCE-DFT\Agence nationale du sport\Part nationale\AAP AA\2023\1. Cahier des charges\"/>
    </mc:Choice>
  </mc:AlternateContent>
  <bookViews>
    <workbookView xWindow="0" yWindow="0" windowWidth="15375" windowHeight="5333" firstSheet="1" activeTab="2"/>
  </bookViews>
  <sheets>
    <sheet name="data" sheetId="4" state="hidden" r:id="rId1"/>
    <sheet name="Synthèse 2023" sheetId="1" r:id="rId2"/>
    <sheet name="Actions AAP 2023" sheetId="7" r:id="rId3"/>
    <sheet name="Actions restantes anciens AAP" sheetId="8" r:id="rId4"/>
    <sheet name="Cartes professionnelles" sheetId="6" r:id="rId5"/>
  </sheets>
  <definedNames>
    <definedName name="_xlnm._FilterDatabase" localSheetId="0" hidden="1">data!$A$1:$B$1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AC18" i="8" l="1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H18" i="8"/>
  <c r="G18" i="8"/>
  <c r="F18" i="8"/>
  <c r="A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" i="8"/>
  <c r="I2" i="8"/>
  <c r="I18" i="8" l="1"/>
  <c r="AA18" i="7"/>
  <c r="Z18" i="7"/>
  <c r="Y18" i="7"/>
  <c r="X18" i="7"/>
  <c r="W18" i="7"/>
  <c r="B12" i="1" s="1"/>
  <c r="V18" i="7"/>
  <c r="B11" i="1" s="1"/>
  <c r="U18" i="7"/>
  <c r="T18" i="7"/>
  <c r="S18" i="7"/>
  <c r="R18" i="7"/>
  <c r="Q18" i="7"/>
  <c r="P18" i="7"/>
  <c r="O18" i="7"/>
  <c r="B2" i="1" s="1"/>
  <c r="G18" i="7"/>
  <c r="B16" i="1" s="1"/>
  <c r="F18" i="7"/>
  <c r="B15" i="1" s="1"/>
  <c r="E18" i="7"/>
  <c r="B17" i="1" s="1"/>
  <c r="A18" i="7"/>
  <c r="B1" i="1" s="1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B4" i="1" l="1"/>
  <c r="B5" i="1"/>
  <c r="H18" i="7"/>
</calcChain>
</file>

<file path=xl/sharedStrings.xml><?xml version="1.0" encoding="utf-8"?>
<sst xmlns="http://schemas.openxmlformats.org/spreadsheetml/2006/main" count="256" uniqueCount="209">
  <si>
    <t>Régions</t>
  </si>
  <si>
    <t>Départements</t>
  </si>
  <si>
    <t>Ain</t>
  </si>
  <si>
    <t>Aisne</t>
  </si>
  <si>
    <t>Allier</t>
  </si>
  <si>
    <t>Alpes-de-Haute-Provence</t>
  </si>
  <si>
    <t>Hautes-Alpes</t>
  </si>
  <si>
    <t>Alpes-Maritimes</t>
  </si>
  <si>
    <t>Ardèche</t>
  </si>
  <si>
    <t>Ardennes</t>
  </si>
  <si>
    <t>Ariège</t>
  </si>
  <si>
    <t>Aube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</si>
  <si>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</si>
  <si>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</si>
  <si>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</si>
  <si>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</si>
  <si>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</si>
  <si>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</si>
  <si>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</si>
  <si>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</si>
  <si>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</si>
  <si>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Corse-du-Sud</t>
  </si>
  <si>
    <t>Haute-Corse</t>
  </si>
  <si>
    <t>Côte-d'Or</t>
  </si>
  <si>
    <t>Côtes d'Armor</t>
  </si>
  <si>
    <t>Creuse</t>
  </si>
  <si>
    <t>Dordogne</t>
  </si>
  <si>
    <t>Doubs</t>
  </si>
  <si>
    <t>Drôme</t>
  </si>
  <si>
    <t>Eure</t>
  </si>
  <si>
    <t>Eure-et-Loir</t>
  </si>
  <si>
    <t>Finistère</t>
  </si>
  <si>
    <t>Gard</t>
  </si>
  <si>
    <t>Haute-Garonne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</si>
  <si>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</si>
  <si>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</si>
  <si>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</si>
  <si>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</si>
  <si>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</si>
  <si>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</si>
  <si>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</si>
  <si>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</si>
  <si>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</si>
  <si>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</si>
  <si>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</si>
  <si>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</si>
  <si>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</si>
  <si>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</si>
  <si>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</si>
  <si>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</si>
  <si>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</si>
  <si>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</si>
  <si>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</si>
  <si>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</si>
  <si>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</si>
  <si>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</si>
  <si>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</si>
  <si>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</si>
  <si>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</si>
  <si>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</si>
  <si>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</si>
  <si>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</si>
  <si>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</si>
  <si>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</si>
  <si>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</si>
  <si>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</si>
  <si>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</si>
  <si>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</si>
  <si>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</si>
  <si>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</si>
  <si>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</si>
  <si>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</si>
  <si>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</si>
  <si>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</si>
  <si>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</si>
  <si>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</si>
  <si>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</si>
  <si>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</si>
  <si>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</si>
  <si>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</si>
  <si>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</si>
  <si>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</si>
  <si>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</si>
  <si>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</si>
  <si>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</si>
  <si>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</si>
  <si>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</si>
  <si>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</si>
  <si>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</si>
  <si>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</si>
  <si>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</si>
  <si>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</si>
  <si>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</si>
  <si>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</si>
  <si>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</si>
  <si>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Seine-St-Denis</t>
  </si>
  <si>
    <t>Val-de-Marne</t>
  </si>
  <si>
    <t>Val-D'Oise</t>
  </si>
  <si>
    <t>Guadeloupe</t>
  </si>
  <si>
    <t>Martinique</t>
  </si>
  <si>
    <t>Guyane</t>
  </si>
  <si>
    <t>La Réunion</t>
  </si>
  <si>
    <t>Mayotte</t>
  </si>
  <si>
    <t>Auvergne-Rhône-Alpes</t>
  </si>
  <si>
    <t>Hauts-de-France</t>
  </si>
  <si>
    <t>Provence-Alpes-Côte-d'Azur</t>
  </si>
  <si>
    <t>Grand-Est</t>
  </si>
  <si>
    <t>Occitanie</t>
  </si>
  <si>
    <t>Normandie</t>
  </si>
  <si>
    <t>Nouvelle-Aquitaine</t>
  </si>
  <si>
    <t>Centre-Val-de-Loire</t>
  </si>
  <si>
    <t>Corse</t>
  </si>
  <si>
    <t>Bourgogne-Franche-Comté</t>
  </si>
  <si>
    <t>Bretagne</t>
  </si>
  <si>
    <t>Pays-de-la-Loire</t>
  </si>
  <si>
    <t>Île-de-France</t>
  </si>
  <si>
    <t>Saint-Pierre-et-Miquelon</t>
  </si>
  <si>
    <t>Nouvelle-Calédonie</t>
  </si>
  <si>
    <t>Wallis-et-Futuna</t>
  </si>
  <si>
    <t>Polynésie française</t>
  </si>
  <si>
    <t>A déterminer</t>
  </si>
  <si>
    <t>Nombre de formation envisagé</t>
  </si>
  <si>
    <t>Nombre de stagiaires formés prévu</t>
  </si>
  <si>
    <t>Typologie des stagiaires (en nombre ou pourcentage envisagé)</t>
  </si>
  <si>
    <t>Nombre de « classes bleues / stages bleus » organisées en association avec les formations</t>
  </si>
  <si>
    <t>Nombre d’enfants participant aux « classes bleues / stages bleus »</t>
  </si>
  <si>
    <r>
      <t>§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Garamond"/>
        <family val="1"/>
      </rPr>
      <t>MNS</t>
    </r>
  </si>
  <si>
    <r>
      <t>§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Garamond"/>
        <family val="1"/>
      </rPr>
      <t>enseignants</t>
    </r>
  </si>
  <si>
    <r>
      <t>§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Garamond"/>
        <family val="1"/>
      </rPr>
      <t>cadres de l’éducation nationale (CPC, CPD par ex)</t>
    </r>
  </si>
  <si>
    <r>
      <t>§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Garamond"/>
        <family val="1"/>
      </rPr>
      <t>Autres :</t>
    </r>
  </si>
  <si>
    <t>Organisme de formation associé</t>
  </si>
  <si>
    <t>N° action</t>
  </si>
  <si>
    <t>Porteur de projet</t>
  </si>
  <si>
    <t>Région de l'action</t>
  </si>
  <si>
    <t>Département de l'action</t>
  </si>
  <si>
    <t>Date prévisionnelle formation</t>
  </si>
  <si>
    <t>Personne(s) assurant la formation et organisme de rattachement</t>
  </si>
  <si>
    <t>Commune de l'équipement utilisé</t>
  </si>
  <si>
    <t>Code postal de l'équipement utilisé</t>
  </si>
  <si>
    <t>Nb total personnes formées</t>
  </si>
  <si>
    <t>dont nb de professeurs des écoles</t>
  </si>
  <si>
    <t>dont nb de MNS (FAA)</t>
  </si>
  <si>
    <t>DONT au titre de la formation "Formateurs Aisance aquatique" (FAA)</t>
  </si>
  <si>
    <t>DONT au titre de la formation "Instructeurs Aisance aquatique" (IAA)</t>
  </si>
  <si>
    <t>dont nb de MNS (IAA)</t>
  </si>
  <si>
    <t>dont nb de professeurs des écoles (IAA)</t>
  </si>
  <si>
    <t>Nombre de "classes bleues/stages bleus" adossé à la formation</t>
  </si>
  <si>
    <t>Nb d'enfants impliqués</t>
  </si>
  <si>
    <t>Type structure associée</t>
  </si>
  <si>
    <t>Ecole</t>
  </si>
  <si>
    <t>Association</t>
  </si>
  <si>
    <t>Centre de loisirs</t>
  </si>
  <si>
    <t>Autre</t>
  </si>
  <si>
    <t>Nom structure/école associée</t>
  </si>
  <si>
    <t>Commune structure associée</t>
  </si>
  <si>
    <t>Code postal structure associée</t>
  </si>
  <si>
    <t>Typologie territoire de l'action</t>
  </si>
  <si>
    <t>QPV</t>
  </si>
  <si>
    <t>ZRR</t>
  </si>
  <si>
    <t>Autre territoire</t>
  </si>
  <si>
    <t>Subvention demandée pour l'action</t>
  </si>
  <si>
    <t>% subvention demandée</t>
  </si>
  <si>
    <t>*ajouter des lignes si vous souhaitez proposer plus d'actions</t>
  </si>
  <si>
    <t>Format "classe bleue/stage bleu" adossé</t>
  </si>
  <si>
    <t>Une séance par jour pendant deux semaines consécutives</t>
  </si>
  <si>
    <t xml:space="preserve">Deux séances quotidiennes pendant une semaine </t>
  </si>
  <si>
    <t>Deux séances quotidiennes pendant une semaine de classe externalisée ou de séjour de vacances</t>
  </si>
  <si>
    <t>Cadre d’organisation de la "classe bleue/stage bleu"</t>
  </si>
  <si>
    <t>Cadre d’organisation des « classes bleues / stages bleus » </t>
  </si>
  <si>
    <t>Temps scolaire</t>
  </si>
  <si>
    <t>Temps périscolaire</t>
  </si>
  <si>
    <t>Temps extrascolaire</t>
  </si>
  <si>
    <t>Hébergement</t>
  </si>
  <si>
    <t>Avec hébergement</t>
  </si>
  <si>
    <t>Sans hébergement</t>
  </si>
  <si>
    <t>Cadre d’organisation - si hébergement</t>
  </si>
  <si>
    <t>La "classe bleue/stage bleu" prévoit-elle l'inclusion d'enfants en situation de handicap ?</t>
  </si>
  <si>
    <t>Handicap</t>
  </si>
  <si>
    <t>Oui</t>
  </si>
  <si>
    <t>Non</t>
  </si>
  <si>
    <t>Non déterminé à ce jour</t>
  </si>
  <si>
    <t>Réalisation action</t>
  </si>
  <si>
    <t>Réalisée</t>
  </si>
  <si>
    <t>Reprogrammée</t>
  </si>
  <si>
    <t>Annulée</t>
  </si>
  <si>
    <t>Coût total projet</t>
  </si>
  <si>
    <t>Total demande de subvention</t>
  </si>
  <si>
    <t>Total demande de subvention - actions QPV</t>
  </si>
  <si>
    <t>Coût total de l'action</t>
  </si>
  <si>
    <t>NOM</t>
  </si>
  <si>
    <t>Prénom</t>
  </si>
  <si>
    <t>Lien vers la carte professionnelle</t>
  </si>
  <si>
    <t>Structure de rééfrence de rattachement</t>
  </si>
  <si>
    <t>structure de ref</t>
  </si>
  <si>
    <t>FF natation</t>
  </si>
  <si>
    <t>FF sport adapté</t>
  </si>
  <si>
    <t>FF triathlon</t>
  </si>
  <si>
    <t>FF sauvetage secourisme</t>
  </si>
  <si>
    <t>ICARE</t>
  </si>
  <si>
    <t>Indépendant</t>
  </si>
  <si>
    <t>les champs grisés sont des menus déroulans à compléter</t>
  </si>
  <si>
    <t>Site de l'équipement utilisé (Nom de l'équipement)</t>
  </si>
  <si>
    <t>Nombre d'enfants bénéficiaires
(temps scolaire)</t>
  </si>
  <si>
    <t>AAP concerné</t>
  </si>
  <si>
    <t>AAP 2019</t>
  </si>
  <si>
    <t>AAP 2020</t>
  </si>
  <si>
    <t>AAP 2021</t>
  </si>
  <si>
    <t>AAP 2022</t>
  </si>
  <si>
    <t>Instructeur référent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</si>
</sst>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[$€-40C]_-;\-* #,##0\ [$€-40C]_-;_-* &quot;-&quot;??\ [$€-40C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sz val="11"/>
      <color theme="1"/>
      <name val="Wingdings"/>
      <charset val="2"/>
    </font>
    <font>
      <b/>
      <sz val="7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9" fontId="0" fillId="3" borderId="0" xfId="1" applyFont="1" applyFill="1" applyAlignment="1">
      <alignment horizontal="center" vertical="center" wrapText="1"/>
    </xf>
    <xf numFmtId="9" fontId="0" fillId="0" borderId="0" xfId="1" applyFont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0" fillId="7" borderId="0" xfId="0" applyFill="1" applyAlignment="1">
      <alignment vertical="center" wrapText="1"/>
    </xf>
    <xf numFmtId="0" fontId="0" fillId="7" borderId="0" xfId="0" applyFill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134">
    <dxf>
      <alignment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-* #,##0\ [$€-40C]_-;\-* #,##0\ [$€-40C]_-;_-* &quot;-&quot;??\ [$€-40C]_-;_-@_-"/>
      <alignment horizontal="center" vertical="center" textRotation="0" wrapText="1" indent="0" justifyLastLine="0" shrinkToFit="0" readingOrder="0"/>
    </dxf>
    <dxf>
      <numFmt numFmtId="164" formatCode="_-* #,##0\ [$€-40C]_-;\-* #,##0\ [$€-40C]_-;_-* &quot;-&quot;??\ [$€-40C]_-;_-@_-"/>
      <alignment horizontal="general" vertical="center" textRotation="0" wrapText="1" indent="0" justifyLastLine="0" shrinkToFit="0" readingOrder="0"/>
    </dxf>
    <dxf>
      <numFmt numFmtId="164" formatCode="_-* #,##0\ [$€-40C]_-;\-* #,##0\ [$€-40C]_-;_-* &quot;-&quot;??\ [$€-40C]_-;_-@_-"/>
      <alignment horizontal="center" vertical="center" textRotation="0" wrapText="1" indent="0" justifyLastLine="0" shrinkToFit="0" readingOrder="0"/>
    </dxf>
    <dxf>
      <numFmt numFmtId="164" formatCode="_-* #,##0\ [$€-40C]_-;\-* #,##0\ [$€-40C]_-;_-* &quot;-&quot;??\ [$€-40C]_-;_-@_-"/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-* #,##0\ [$€-40C]_-;\-* #,##0\ [$€-40C]_-;_-* &quot;-&quot;??\ [$€-40C]_-;_-@_-"/>
      <alignment horizontal="center" vertical="center" textRotation="0" wrapText="1" indent="0" justifyLastLine="0" shrinkToFit="0" readingOrder="0"/>
    </dxf>
    <dxf>
      <numFmt numFmtId="164" formatCode="_-* #,##0\ [$€-40C]_-;\-* #,##0\ [$€-40C]_-;_-* &quot;-&quot;??\ [$€-40C]_-;_-@_-"/>
      <alignment horizontal="general" vertical="center" textRotation="0" wrapText="1" indent="0" justifyLastLine="0" shrinkToFit="0" readingOrder="0"/>
    </dxf>
    <dxf>
      <numFmt numFmtId="164" formatCode="_-* #,##0\ [$€-40C]_-;\-* #,##0\ [$€-40C]_-;_-* &quot;-&quot;??\ [$€-40C]_-;_-@_-"/>
      <alignment horizontal="center" vertical="center" textRotation="0" wrapText="1" indent="0" justifyLastLine="0" shrinkToFit="0" readingOrder="0"/>
    </dxf>
    <dxf>
      <numFmt numFmtId="164" formatCode="_-* #,##0\ [$€-40C]_-;\-* #,##0\ [$€-40C]_-;_-* &quot;-&quot;??\ [$€-40C]_-;_-@_-"/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4" name="Tableau15" displayName="Tableau15" ref="A1:AD18" totalsRowCount="1" headerRowDxfId="133" dataDxfId="132">
  <autoFilter ref="A1:AD17"/>
  <tableColumns count="30">
    <tableColumn id="1" name="N° action" totalsRowFunction="custom" dataDxfId="131" totalsRowDxfId="130">
      <totalsRowFormula>SUBTOTAL(2,Tableau15[N° action])</totalsRowFormula>
    </tableColumn>
    <tableColumn id="2" name="Porteur de projet" dataDxfId="129" totalsRowDxfId="128"/>
    <tableColumn id="3" name="Région de l'action" dataDxfId="127" totalsRowDxfId="126"/>
    <tableColumn id="4" name="Département de l'action" dataDxfId="125" totalsRowDxfId="124"/>
    <tableColumn id="29" name="Typologie territoire de l'action" totalsRowFunction="custom" dataDxfId="123" totalsRowDxfId="122">
      <totalsRowFormula>SUBTOTAL(3, Tableau15[Typologie territoire de l''action])</totalsRowFormula>
    </tableColumn>
    <tableColumn id="31" name="Coût total de l'action" totalsRowFunction="custom" dataDxfId="121" totalsRowDxfId="120">
      <totalsRowFormula>SUBTOTAL(9, Tableau15[Coût total de l''action])</totalsRowFormula>
    </tableColumn>
    <tableColumn id="30" name="Subvention demandée pour l'action" totalsRowFunction="custom" dataDxfId="119" totalsRowDxfId="118">
      <totalsRowFormula>SUBTOTAL(9, Tableau15[Subvention demandée pour l''action])</totalsRowFormula>
    </tableColumn>
    <tableColumn id="32" name="% subvention demandée" totalsRowFunction="custom" dataDxfId="117" totalsRowDxfId="116" dataCellStyle="Pourcentage">
      <calculatedColumnFormula>SUM(Tableau15[[#This Row],[Subvention demandée pour l''action]]/Tableau15[[#This Row],[Coût total de l''action]])</calculatedColumnFormula>
      <totalsRowFormula>SUM(Tableau15[[#Totals],[Subvention demandée pour l''action]]/Tableau15[[#Totals],[Coût total de l''action]])</totalsRowFormula>
    </tableColumn>
    <tableColumn id="6" name="Date prévisionnelle formation" dataDxfId="115" totalsRowDxfId="114"/>
    <tableColumn id="7" name="Organisme de formation associé" dataDxfId="113" totalsRowDxfId="112"/>
    <tableColumn id="8" name="Instructeur référent" dataDxfId="111" totalsRowDxfId="110"/>
    <tableColumn id="10" name="Site de l'équipement utilisé (Nom de l'équipement)" dataDxfId="109" totalsRowDxfId="108"/>
    <tableColumn id="11" name="Commune de l'équipement utilisé" dataDxfId="107" totalsRowDxfId="106"/>
    <tableColumn id="12" name="Code postal de l'équipement utilisé" dataDxfId="105" totalsRowDxfId="104"/>
    <tableColumn id="13" name="Nb total personnes formées" totalsRowFunction="custom" dataDxfId="103" totalsRowDxfId="102">
      <totalsRowFormula>SUBTOTAL(9,Tableau15[Nb total personnes formées])</totalsRowFormula>
    </tableColumn>
    <tableColumn id="14" name="DONT au titre de la formation &quot;Formateurs Aisance aquatique&quot; (FAA)" totalsRowFunction="custom" dataDxfId="101" totalsRowDxfId="100">
      <totalsRowFormula>SUBTOTAL(9,Tableau15[DONT au titre de la formation "Formateurs Aisance aquatique" (FAA)])</totalsRowFormula>
    </tableColumn>
    <tableColumn id="15" name="dont nb de MNS (FAA)" totalsRowFunction="custom" dataDxfId="99" totalsRowDxfId="98">
      <totalsRowFormula>SUBTOTAL(9,Tableau15[dont nb de MNS (FAA)])</totalsRowFormula>
    </tableColumn>
    <tableColumn id="16" name="dont nb de professeurs des écoles" totalsRowFunction="custom" dataDxfId="97" totalsRowDxfId="96">
      <totalsRowFormula>SUBTOTAL(9,Tableau15[dont nb de professeurs des écoles])</totalsRowFormula>
    </tableColumn>
    <tableColumn id="17" name="DONT au titre de la formation &quot;Instructeurs Aisance aquatique&quot; (IAA)" totalsRowFunction="custom" dataDxfId="95" totalsRowDxfId="94">
      <totalsRowFormula>SUBTOTAL(9,Tableau15[DONT au titre de la formation "Instructeurs Aisance aquatique" (IAA)])</totalsRowFormula>
    </tableColumn>
    <tableColumn id="18" name="dont nb de MNS (IAA)" totalsRowFunction="custom" dataDxfId="93" totalsRowDxfId="92">
      <totalsRowFormula>SUBTOTAL(9,Tableau15[dont nb de MNS (IAA)])</totalsRowFormula>
    </tableColumn>
    <tableColumn id="19" name="dont nb de professeurs des écoles (IAA)" totalsRowFunction="custom" dataDxfId="91" totalsRowDxfId="90">
      <totalsRowFormula>SUBTOTAL(9,Tableau15[dont nb de professeurs des écoles (IAA)])</totalsRowFormula>
    </tableColumn>
    <tableColumn id="24" name="Nombre de &quot;classes bleues/stages bleus&quot; adossé à la formation" totalsRowFunction="custom" dataDxfId="89" totalsRowDxfId="88">
      <totalsRowFormula>SUBTOTAL(9,Tableau15[Nombre de "classes bleues/stages bleus" adossé à la formation])</totalsRowFormula>
    </tableColumn>
    <tableColumn id="21" name="Nb d'enfants impliqués" totalsRowFunction="custom" dataDxfId="87" totalsRowDxfId="86">
      <totalsRowFormula>SUBTOTAL(9,Tableau15[Nb d''enfants impliqués])</totalsRowFormula>
    </tableColumn>
    <tableColumn id="33" name="Format &quot;classe bleue/stage bleu&quot; adossé" totalsRowFunction="custom" dataDxfId="85" totalsRowDxfId="84">
      <totalsRowFormula>SUBTOTAL(3, Tableau15[Format "classe bleue/stage bleu" adossé])</totalsRowFormula>
    </tableColumn>
    <tableColumn id="37" name="La &quot;classe bleue/stage bleu&quot; prévoit-elle l'inclusion d'enfants en situation de handicap ?" totalsRowFunction="custom" dataDxfId="83" totalsRowDxfId="82">
      <totalsRowFormula>SUBTOTAL(3, Tableau15[La "classe bleue/stage bleu" prévoit-elle l''inclusion d''enfants en situation de handicap ?])</totalsRowFormula>
    </tableColumn>
    <tableColumn id="34" name="Cadre d’organisation de la &quot;classe bleue/stage bleu&quot;" totalsRowFunction="custom" dataDxfId="81" totalsRowDxfId="80">
      <totalsRowFormula>SUBTOTAL(3, Tableau15[Cadre d’organisation de la "classe bleue/stage bleu"])</totalsRowFormula>
    </tableColumn>
    <tableColumn id="36" name="Type structure associée" totalsRowFunction="custom" dataDxfId="79" totalsRowDxfId="78">
      <totalsRowFormula>SUBTOTAL(3, Tableau15[Type structure associée])</totalsRowFormula>
    </tableColumn>
    <tableColumn id="25" name="Nom structure/école associée" dataDxfId="77" totalsRowDxfId="76"/>
    <tableColumn id="22" name="Commune structure associée" dataDxfId="75" totalsRowDxfId="74"/>
    <tableColumn id="23" name="Code postal structure associée" dataDxfId="73" totalsRowDxfId="72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1" name="Tableau152" displayName="Tableau152" ref="A1:AF18" totalsRowCount="1" headerRowDxfId="71" dataDxfId="70">
  <autoFilter ref="A1:AF17"/>
  <tableColumns count="32">
    <tableColumn id="1" name="N° action" totalsRowFunction="custom" dataDxfId="69" totalsRowDxfId="68">
      <totalsRowFormula>SUBTOTAL(2,Tableau152[N° action])</totalsRowFormula>
    </tableColumn>
    <tableColumn id="5" name="AAP concerné" dataDxfId="67" totalsRowDxfId="66"/>
    <tableColumn id="2" name="Porteur de projet" dataDxfId="65" totalsRowDxfId="64"/>
    <tableColumn id="3" name="Région de l'action" dataDxfId="63" totalsRowDxfId="62"/>
    <tableColumn id="4" name="Département de l'action" dataDxfId="61" totalsRowDxfId="60"/>
    <tableColumn id="29" name="Typologie territoire de l'action" totalsRowFunction="custom" dataDxfId="59" totalsRowDxfId="58">
      <totalsRowFormula>SUBTOTAL(3, Tableau152[Typologie territoire de l''action])</totalsRowFormula>
    </tableColumn>
    <tableColumn id="31" name="Coût total de l'action" totalsRowFunction="custom" dataDxfId="57" totalsRowDxfId="56">
      <totalsRowFormula>SUBTOTAL(9, Tableau152[Coût total de l''action])</totalsRowFormula>
    </tableColumn>
    <tableColumn id="30" name="Subvention demandée pour l'action" totalsRowFunction="custom" dataDxfId="55" totalsRowDxfId="54">
      <totalsRowFormula>SUBTOTAL(9, Tableau152[Subvention demandée pour l''action])</totalsRowFormula>
    </tableColumn>
    <tableColumn id="32" name="% subvention demandée" totalsRowFunction="custom" dataDxfId="53" totalsRowDxfId="52" dataCellStyle="Pourcentage">
      <calculatedColumnFormula>SUM(Tableau152[[#This Row],[Subvention demandée pour l''action]]/Tableau152[[#This Row],[Coût total de l''action]])</calculatedColumnFormula>
      <totalsRowFormula>SUM(Tableau152[[#Totals],[Subvention demandée pour l''action]]/Tableau152[[#Totals],[Coût total de l''action]])</totalsRowFormula>
    </tableColumn>
    <tableColumn id="6" name="Date prévisionnelle formation" dataDxfId="51" totalsRowDxfId="50"/>
    <tableColumn id="7" name="Organisme de formation associé" dataDxfId="49" totalsRowDxfId="48"/>
    <tableColumn id="8" name="Personne(s) assurant la formation et organisme de rattachement" dataDxfId="47" totalsRowDxfId="46"/>
    <tableColumn id="10" name="Site de l'équipement utilisé (Nom de l'équipement)" dataDxfId="45" totalsRowDxfId="44"/>
    <tableColumn id="11" name="Commune de l'équipement utilisé" dataDxfId="43" totalsRowDxfId="42"/>
    <tableColumn id="12" name="Code postal de l'équipement utilisé" dataDxfId="41" totalsRowDxfId="40"/>
    <tableColumn id="13" name="Nb total personnes formées" totalsRowFunction="custom" dataDxfId="39" totalsRowDxfId="38">
      <totalsRowFormula>SUBTOTAL(9,Tableau152[Nb total personnes formées])</totalsRowFormula>
    </tableColumn>
    <tableColumn id="14" name="DONT au titre de la formation &quot;Formateurs Aisance aquatique&quot; (FAA)" totalsRowFunction="custom" dataDxfId="37" totalsRowDxfId="36">
      <totalsRowFormula>SUBTOTAL(9,Tableau152[DONT au titre de la formation "Formateurs Aisance aquatique" (FAA)])</totalsRowFormula>
    </tableColumn>
    <tableColumn id="15" name="dont nb de MNS (FAA)" totalsRowFunction="custom" dataDxfId="35" totalsRowDxfId="34">
      <totalsRowFormula>SUBTOTAL(9,Tableau152[dont nb de MNS (FAA)])</totalsRowFormula>
    </tableColumn>
    <tableColumn id="16" name="dont nb de professeurs des écoles" totalsRowFunction="custom" dataDxfId="33" totalsRowDxfId="32">
      <totalsRowFormula>SUBTOTAL(9,Tableau152[dont nb de professeurs des écoles])</totalsRowFormula>
    </tableColumn>
    <tableColumn id="17" name="DONT au titre de la formation &quot;Instructeurs Aisance aquatique&quot; (IAA)" totalsRowFunction="custom" dataDxfId="31" totalsRowDxfId="30">
      <totalsRowFormula>SUBTOTAL(9,Tableau152[DONT au titre de la formation "Instructeurs Aisance aquatique" (IAA)])</totalsRowFormula>
    </tableColumn>
    <tableColumn id="18" name="dont nb de MNS (IAA)" totalsRowFunction="custom" dataDxfId="29" totalsRowDxfId="28">
      <totalsRowFormula>SUBTOTAL(9,Tableau152[dont nb de MNS (IAA)])</totalsRowFormula>
    </tableColumn>
    <tableColumn id="19" name="dont nb de professeurs des écoles (IAA)" totalsRowFunction="custom" dataDxfId="27" totalsRowDxfId="26">
      <totalsRowFormula>SUBTOTAL(9,Tableau152[dont nb de professeurs des écoles (IAA)])</totalsRowFormula>
    </tableColumn>
    <tableColumn id="24" name="Nombre de &quot;classes bleues/stages bleus&quot; adossé à la formation" totalsRowFunction="custom" dataDxfId="25" totalsRowDxfId="24">
      <totalsRowFormula>SUBTOTAL(9,Tableau152[Nombre de "classes bleues/stages bleus" adossé à la formation])</totalsRowFormula>
    </tableColumn>
    <tableColumn id="21" name="Nb d'enfants impliqués" totalsRowFunction="custom" dataDxfId="23" totalsRowDxfId="22">
      <totalsRowFormula>SUBTOTAL(9,Tableau152[Nb d''enfants impliqués])</totalsRowFormula>
    </tableColumn>
    <tableColumn id="33" name="Format &quot;classe bleue/stage bleu&quot; adossé" totalsRowFunction="custom" dataDxfId="21" totalsRowDxfId="20">
      <totalsRowFormula>SUBTOTAL(3, Tableau152[Format "classe bleue/stage bleu" adossé])</totalsRowFormula>
    </tableColumn>
    <tableColumn id="37" name="La &quot;classe bleue/stage bleu&quot; prévoit-elle l'inclusion d'enfants en situation de handicap ?" totalsRowFunction="custom" dataDxfId="19" totalsRowDxfId="18">
      <totalsRowFormula>SUBTOTAL(3, Tableau152[La "classe bleue/stage bleu" prévoit-elle l''inclusion d''enfants en situation de handicap ?])</totalsRowFormula>
    </tableColumn>
    <tableColumn id="34" name="Cadre d’organisation de la &quot;classe bleue/stage bleu&quot;" totalsRowFunction="custom" dataDxfId="17" totalsRowDxfId="16">
      <totalsRowFormula>SUBTOTAL(3, Tableau152[Cadre d’organisation de la "classe bleue/stage bleu"])</totalsRowFormula>
    </tableColumn>
    <tableColumn id="35" name="Cadre d’organisation - si hébergement" totalsRowFunction="custom" dataDxfId="15" totalsRowDxfId="14">
      <totalsRowFormula>SUBTOTAL(3, Tableau152[Cadre d’organisation - si hébergement])</totalsRowFormula>
    </tableColumn>
    <tableColumn id="36" name="Type structure associée" totalsRowFunction="custom" dataDxfId="13" totalsRowDxfId="12">
      <totalsRowFormula>SUBTOTAL(3, Tableau152[Type structure associée])</totalsRowFormula>
    </tableColumn>
    <tableColumn id="25" name="Nom structure/école associée" dataDxfId="11" totalsRowDxfId="10"/>
    <tableColumn id="22" name="Commune structure associée" dataDxfId="9" totalsRowDxfId="8"/>
    <tableColumn id="23" name="Code postal structure associée" dataDxfId="7" totalsRowDxfId="6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3" name="Tableau3" displayName="Tableau3" ref="A1:D14" totalsRowShown="0" headerRowDxfId="5" dataDxfId="4">
  <autoFilter ref="A1:D14"/>
  <tableColumns count="4">
    <tableColumn id="1" name="NOM" dataDxfId="3"/>
    <tableColumn id="2" name="Prénom" dataDxfId="2"/>
    <tableColumn id="4" name="Structure de rééfrence de rattachement" dataDxfId="1"/>
    <tableColumn id="3" name="Lien vers la carte professionnelle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topLeftCell="D1" workbookViewId="0">
      <selection activeCell="M7" sqref="M7"/>
    </sheetView>
  </sheetViews>
  <sheetFormatPr baseColWidth="10" defaultColWidth="10.59765625" defaultRowHeight="14.25" x14ac:dyDescent="0.45"/>
  <cols>
    <col min="1" max="1" width="22.59765625" style="7" bestFit="1" customWidth="1"/>
    <col min="2" max="2" width="20.73046875" style="7" bestFit="1" customWidth="1"/>
    <col min="3" max="3" width="19.06640625" style="7" bestFit="1" customWidth="1"/>
    <col min="4" max="4" width="14.9296875" style="7" customWidth="1"/>
    <col min="5" max="5" width="30.59765625" style="7" customWidth="1"/>
    <col min="6" max="6" width="20.59765625" style="7" customWidth="1"/>
    <col min="7" max="7" width="15.59765625" style="7" customWidth="1"/>
    <col min="8" max="8" width="10.59765625" style="7"/>
    <col min="9" max="9" width="15.59765625" style="7" customWidth="1"/>
    <col min="10" max="10" width="5.59765625" style="7" customWidth="1"/>
    <col min="11" max="11" width="17.33203125" style="7" customWidth="1"/>
    <col min="12" max="12" width="5.59765625" style="7" customWidth="1"/>
    <col min="13" max="16384" width="10.59765625" style="7"/>
  </cols>
  <sheetData>
    <row r="1" spans="1:13" ht="42.75" x14ac:dyDescent="0.45">
      <c r="A1" s="20" t="s">
        <v>0</v>
      </c>
      <c r="B1" s="21" t="s">
        <v>1</v>
      </c>
      <c r="C1" s="21" t="s">
        <v>148</v>
      </c>
      <c r="D1" s="21" t="s">
        <v>156</v>
      </c>
      <c r="E1" s="21" t="s">
        <v>163</v>
      </c>
      <c r="F1" s="21" t="s">
        <v>168</v>
      </c>
      <c r="G1" s="21" t="s">
        <v>172</v>
      </c>
      <c r="H1" s="21" t="s">
        <v>177</v>
      </c>
      <c r="I1" s="21" t="s">
        <v>181</v>
      </c>
      <c r="K1" s="21" t="s">
        <v>193</v>
      </c>
      <c r="M1" s="21" t="s">
        <v>203</v>
      </c>
    </row>
    <row r="2" spans="1:13" ht="28.5" x14ac:dyDescent="0.45">
      <c r="A2" s="22" t="s">
        <v>120</v>
      </c>
      <c r="B2" s="22" t="s">
        <v>120</v>
      </c>
      <c r="C2" s="22" t="s">
        <v>150</v>
      </c>
      <c r="D2" s="22" t="s">
        <v>157</v>
      </c>
      <c r="E2" s="22" t="s">
        <v>164</v>
      </c>
      <c r="F2" s="22" t="s">
        <v>169</v>
      </c>
      <c r="G2" s="22" t="s">
        <v>173</v>
      </c>
      <c r="H2" s="22" t="s">
        <v>178</v>
      </c>
      <c r="I2" s="22" t="s">
        <v>182</v>
      </c>
      <c r="K2" s="22" t="s">
        <v>194</v>
      </c>
      <c r="M2" s="22" t="s">
        <v>204</v>
      </c>
    </row>
    <row r="3" spans="1:13" ht="28.5" x14ac:dyDescent="0.45">
      <c r="A3" s="22" t="s">
        <v>103</v>
      </c>
      <c r="B3" s="22" t="s">
        <v>2</v>
      </c>
      <c r="C3" s="22" t="s">
        <v>152</v>
      </c>
      <c r="D3" s="22" t="s">
        <v>158</v>
      </c>
      <c r="E3" s="22" t="s">
        <v>165</v>
      </c>
      <c r="F3" s="22" t="s">
        <v>170</v>
      </c>
      <c r="G3" s="22" t="s">
        <v>174</v>
      </c>
      <c r="H3" s="22" t="s">
        <v>179</v>
      </c>
      <c r="I3" s="22" t="s">
        <v>183</v>
      </c>
      <c r="K3" s="22" t="s">
        <v>195</v>
      </c>
      <c r="M3" s="22" t="s">
        <v>205</v>
      </c>
    </row>
    <row r="4" spans="1:13" ht="42.75" x14ac:dyDescent="0.45">
      <c r="A4" s="22" t="s">
        <v>112</v>
      </c>
      <c r="B4" s="22" t="s">
        <v>11</v>
      </c>
      <c r="C4" s="22" t="s">
        <v>151</v>
      </c>
      <c r="D4" s="22" t="s">
        <v>159</v>
      </c>
      <c r="E4" s="22" t="s">
        <v>166</v>
      </c>
      <c r="F4" s="22" t="s">
        <v>171</v>
      </c>
      <c r="G4" s="22"/>
      <c r="H4" s="22" t="s">
        <v>180</v>
      </c>
      <c r="I4" s="22" t="s">
        <v>184</v>
      </c>
      <c r="K4" s="22" t="s">
        <v>196</v>
      </c>
      <c r="M4" s="22" t="s">
        <v>206</v>
      </c>
    </row>
    <row r="5" spans="1:13" ht="28.5" x14ac:dyDescent="0.45">
      <c r="A5" s="22" t="s">
        <v>113</v>
      </c>
      <c r="B5" s="22" t="s">
        <v>12</v>
      </c>
      <c r="C5" s="22" t="s">
        <v>149</v>
      </c>
      <c r="K5" s="22" t="s">
        <v>197</v>
      </c>
      <c r="M5" s="22" t="s">
        <v>207</v>
      </c>
    </row>
    <row r="6" spans="1:13" x14ac:dyDescent="0.45">
      <c r="A6" s="22" t="s">
        <v>110</v>
      </c>
      <c r="B6" s="22" t="s">
        <v>9</v>
      </c>
      <c r="K6" s="22" t="s">
        <v>198</v>
      </c>
    </row>
    <row r="7" spans="1:13" x14ac:dyDescent="0.45">
      <c r="A7" s="22" t="s">
        <v>111</v>
      </c>
      <c r="B7" s="22" t="s">
        <v>10</v>
      </c>
      <c r="K7" s="22" t="s">
        <v>199</v>
      </c>
    </row>
    <row r="8" spans="1:13" x14ac:dyDescent="0.45">
      <c r="A8" s="22" t="s">
        <v>106</v>
      </c>
      <c r="B8" s="22" t="s">
        <v>5</v>
      </c>
    </row>
    <row r="9" spans="1:13" x14ac:dyDescent="0.45">
      <c r="A9" s="22" t="s">
        <v>98</v>
      </c>
      <c r="B9" s="22" t="s">
        <v>14</v>
      </c>
    </row>
    <row r="10" spans="1:13" x14ac:dyDescent="0.45">
      <c r="A10" s="22" t="s">
        <v>100</v>
      </c>
      <c r="B10" s="22" t="s">
        <v>16</v>
      </c>
    </row>
    <row r="11" spans="1:13" x14ac:dyDescent="0.45">
      <c r="A11" s="22" t="s">
        <v>104</v>
      </c>
      <c r="B11" s="22" t="s">
        <v>3</v>
      </c>
    </row>
    <row r="12" spans="1:13" x14ac:dyDescent="0.45">
      <c r="A12" s="22" t="s">
        <v>115</v>
      </c>
      <c r="B12" s="22" t="s">
        <v>69</v>
      </c>
    </row>
    <row r="13" spans="1:13" x14ac:dyDescent="0.45">
      <c r="A13" s="22" t="s">
        <v>101</v>
      </c>
      <c r="B13" s="22" t="s">
        <v>17</v>
      </c>
    </row>
    <row r="14" spans="1:13" x14ac:dyDescent="0.45">
      <c r="A14" s="22" t="s">
        <v>99</v>
      </c>
      <c r="B14" s="22" t="s">
        <v>15</v>
      </c>
    </row>
    <row r="15" spans="1:13" x14ac:dyDescent="0.45">
      <c r="A15" s="22" t="s">
        <v>102</v>
      </c>
      <c r="B15" s="22" t="s">
        <v>18</v>
      </c>
    </row>
    <row r="16" spans="1:13" x14ac:dyDescent="0.45">
      <c r="A16" s="22" t="s">
        <v>108</v>
      </c>
      <c r="B16" s="22" t="s">
        <v>7</v>
      </c>
    </row>
    <row r="17" spans="1:2" x14ac:dyDescent="0.45">
      <c r="A17" s="22" t="s">
        <v>109</v>
      </c>
      <c r="B17" s="22" t="s">
        <v>8</v>
      </c>
    </row>
    <row r="18" spans="1:2" x14ac:dyDescent="0.45">
      <c r="A18" s="22" t="s">
        <v>117</v>
      </c>
      <c r="B18" s="22" t="s">
        <v>20</v>
      </c>
    </row>
    <row r="19" spans="1:2" x14ac:dyDescent="0.45">
      <c r="A19" s="22" t="s">
        <v>107</v>
      </c>
      <c r="B19" s="22" t="s">
        <v>6</v>
      </c>
    </row>
    <row r="20" spans="1:2" x14ac:dyDescent="0.45">
      <c r="A20" s="22" t="s">
        <v>114</v>
      </c>
      <c r="B20" s="22" t="s">
        <v>13</v>
      </c>
    </row>
    <row r="21" spans="1:2" x14ac:dyDescent="0.45">
      <c r="A21" s="22" t="s">
        <v>119</v>
      </c>
      <c r="B21" s="22" t="s">
        <v>21</v>
      </c>
    </row>
    <row r="22" spans="1:2" ht="28.5" x14ac:dyDescent="0.45">
      <c r="A22" s="22" t="s">
        <v>105</v>
      </c>
      <c r="B22" s="22" t="s">
        <v>4</v>
      </c>
    </row>
    <row r="23" spans="1:2" x14ac:dyDescent="0.45">
      <c r="A23" s="22" t="s">
        <v>116</v>
      </c>
      <c r="B23" s="22" t="s">
        <v>19</v>
      </c>
    </row>
    <row r="24" spans="1:2" x14ac:dyDescent="0.45">
      <c r="A24" s="22" t="s">
        <v>118</v>
      </c>
      <c r="B24" s="22" t="s">
        <v>22</v>
      </c>
    </row>
    <row r="25" spans="1:2" x14ac:dyDescent="0.45">
      <c r="B25" s="22" t="s">
        <v>23</v>
      </c>
    </row>
    <row r="26" spans="1:2" x14ac:dyDescent="0.45">
      <c r="B26" s="22" t="s">
        <v>24</v>
      </c>
    </row>
    <row r="27" spans="1:2" x14ac:dyDescent="0.45">
      <c r="B27" s="22" t="s">
        <v>25</v>
      </c>
    </row>
    <row r="28" spans="1:2" x14ac:dyDescent="0.45">
      <c r="B28" s="22" t="s">
        <v>81</v>
      </c>
    </row>
    <row r="29" spans="1:2" x14ac:dyDescent="0.45">
      <c r="B29" s="22" t="s">
        <v>26</v>
      </c>
    </row>
    <row r="30" spans="1:2" x14ac:dyDescent="0.45">
      <c r="B30" s="22" t="s">
        <v>27</v>
      </c>
    </row>
    <row r="31" spans="1:2" x14ac:dyDescent="0.45">
      <c r="B31" s="22" t="s">
        <v>28</v>
      </c>
    </row>
    <row r="32" spans="1:2" x14ac:dyDescent="0.45">
      <c r="B32" s="22" t="s">
        <v>93</v>
      </c>
    </row>
    <row r="33" spans="2:2" x14ac:dyDescent="0.45">
      <c r="B33" s="22" t="s">
        <v>29</v>
      </c>
    </row>
    <row r="34" spans="2:2" x14ac:dyDescent="0.45">
      <c r="B34" s="22" t="s">
        <v>30</v>
      </c>
    </row>
    <row r="35" spans="2:2" x14ac:dyDescent="0.45">
      <c r="B35" s="22" t="s">
        <v>31</v>
      </c>
    </row>
    <row r="36" spans="2:2" x14ac:dyDescent="0.45">
      <c r="B36" s="22" t="s">
        <v>32</v>
      </c>
    </row>
    <row r="37" spans="2:2" x14ac:dyDescent="0.45">
      <c r="B37" s="22" t="s">
        <v>34</v>
      </c>
    </row>
    <row r="38" spans="2:2" x14ac:dyDescent="0.45">
      <c r="B38" s="22" t="s">
        <v>35</v>
      </c>
    </row>
    <row r="39" spans="2:2" x14ac:dyDescent="0.45">
      <c r="B39" s="22" t="s">
        <v>98</v>
      </c>
    </row>
    <row r="40" spans="2:2" x14ac:dyDescent="0.45">
      <c r="B40" s="22" t="s">
        <v>100</v>
      </c>
    </row>
    <row r="41" spans="2:2" x14ac:dyDescent="0.45">
      <c r="B41" s="22" t="s">
        <v>33</v>
      </c>
    </row>
    <row r="42" spans="2:2" x14ac:dyDescent="0.45">
      <c r="B42" s="22" t="s">
        <v>45</v>
      </c>
    </row>
    <row r="43" spans="2:2" x14ac:dyDescent="0.45">
      <c r="B43" s="22" t="s">
        <v>54</v>
      </c>
    </row>
    <row r="44" spans="2:2" x14ac:dyDescent="0.45">
      <c r="B44" s="22" t="s">
        <v>72</v>
      </c>
    </row>
    <row r="45" spans="2:2" x14ac:dyDescent="0.45">
      <c r="B45" s="22" t="s">
        <v>76</v>
      </c>
    </row>
    <row r="46" spans="2:2" x14ac:dyDescent="0.45">
      <c r="B46" s="22" t="s">
        <v>67</v>
      </c>
    </row>
    <row r="47" spans="2:2" x14ac:dyDescent="0.45">
      <c r="B47" s="22" t="s">
        <v>89</v>
      </c>
    </row>
    <row r="48" spans="2:2" x14ac:dyDescent="0.45">
      <c r="B48" s="22" t="s">
        <v>70</v>
      </c>
    </row>
    <row r="49" spans="2:2" x14ac:dyDescent="0.45">
      <c r="B49" s="22" t="s">
        <v>94</v>
      </c>
    </row>
    <row r="50" spans="2:2" x14ac:dyDescent="0.45">
      <c r="B50" s="22" t="s">
        <v>36</v>
      </c>
    </row>
    <row r="51" spans="2:2" x14ac:dyDescent="0.45">
      <c r="B51" s="22" t="s">
        <v>37</v>
      </c>
    </row>
    <row r="52" spans="2:2" x14ac:dyDescent="0.45">
      <c r="B52" s="22" t="s">
        <v>38</v>
      </c>
    </row>
    <row r="53" spans="2:2" x14ac:dyDescent="0.45">
      <c r="B53" s="22" t="s">
        <v>39</v>
      </c>
    </row>
    <row r="54" spans="2:2" x14ac:dyDescent="0.45">
      <c r="B54" s="22" t="s">
        <v>40</v>
      </c>
    </row>
    <row r="55" spans="2:2" x14ac:dyDescent="0.45">
      <c r="B55" s="22" t="s">
        <v>41</v>
      </c>
    </row>
    <row r="56" spans="2:2" x14ac:dyDescent="0.45">
      <c r="B56" s="22" t="s">
        <v>101</v>
      </c>
    </row>
    <row r="57" spans="2:2" x14ac:dyDescent="0.45">
      <c r="B57" s="22" t="s">
        <v>42</v>
      </c>
    </row>
    <row r="58" spans="2:2" x14ac:dyDescent="0.45">
      <c r="B58" s="22" t="s">
        <v>44</v>
      </c>
    </row>
    <row r="59" spans="2:2" x14ac:dyDescent="0.45">
      <c r="B59" s="22" t="s">
        <v>46</v>
      </c>
    </row>
    <row r="60" spans="2:2" x14ac:dyDescent="0.45">
      <c r="B60" s="22" t="s">
        <v>47</v>
      </c>
    </row>
    <row r="61" spans="2:2" x14ac:dyDescent="0.45">
      <c r="B61" s="22" t="s">
        <v>43</v>
      </c>
    </row>
    <row r="62" spans="2:2" x14ac:dyDescent="0.45">
      <c r="B62" s="22" t="s">
        <v>48</v>
      </c>
    </row>
    <row r="63" spans="2:2" x14ac:dyDescent="0.45">
      <c r="B63" s="22" t="s">
        <v>49</v>
      </c>
    </row>
    <row r="64" spans="2:2" x14ac:dyDescent="0.45">
      <c r="B64" s="22" t="s">
        <v>50</v>
      </c>
    </row>
    <row r="65" spans="2:2" x14ac:dyDescent="0.45">
      <c r="B65" s="22" t="s">
        <v>51</v>
      </c>
    </row>
    <row r="66" spans="2:2" x14ac:dyDescent="0.45">
      <c r="B66" s="22" t="s">
        <v>52</v>
      </c>
    </row>
    <row r="67" spans="2:2" x14ac:dyDescent="0.45">
      <c r="B67" s="22" t="s">
        <v>53</v>
      </c>
    </row>
    <row r="68" spans="2:2" x14ac:dyDescent="0.45">
      <c r="B68" s="22" t="s">
        <v>99</v>
      </c>
    </row>
    <row r="69" spans="2:2" x14ac:dyDescent="0.45">
      <c r="B69" s="22" t="s">
        <v>55</v>
      </c>
    </row>
    <row r="70" spans="2:2" x14ac:dyDescent="0.45">
      <c r="B70" s="22" t="s">
        <v>102</v>
      </c>
    </row>
    <row r="71" spans="2:2" x14ac:dyDescent="0.45">
      <c r="B71" s="22" t="s">
        <v>56</v>
      </c>
    </row>
    <row r="72" spans="2:2" x14ac:dyDescent="0.45">
      <c r="B72" s="22" t="s">
        <v>57</v>
      </c>
    </row>
    <row r="73" spans="2:2" x14ac:dyDescent="0.45">
      <c r="B73" s="22" t="s">
        <v>58</v>
      </c>
    </row>
    <row r="74" spans="2:2" x14ac:dyDescent="0.45">
      <c r="B74" s="22" t="s">
        <v>59</v>
      </c>
    </row>
    <row r="75" spans="2:2" x14ac:dyDescent="0.45">
      <c r="B75" s="22" t="s">
        <v>60</v>
      </c>
    </row>
    <row r="76" spans="2:2" x14ac:dyDescent="0.45">
      <c r="B76" s="22" t="s">
        <v>61</v>
      </c>
    </row>
    <row r="77" spans="2:2" x14ac:dyDescent="0.45">
      <c r="B77" s="22" t="s">
        <v>117</v>
      </c>
    </row>
    <row r="78" spans="2:2" x14ac:dyDescent="0.45">
      <c r="B78" s="22" t="s">
        <v>62</v>
      </c>
    </row>
    <row r="79" spans="2:2" x14ac:dyDescent="0.45">
      <c r="B79" s="22" t="s">
        <v>63</v>
      </c>
    </row>
    <row r="80" spans="2:2" x14ac:dyDescent="0.45">
      <c r="B80" s="22" t="s">
        <v>77</v>
      </c>
    </row>
    <row r="81" spans="2:2" x14ac:dyDescent="0.45">
      <c r="B81" s="22" t="s">
        <v>64</v>
      </c>
    </row>
    <row r="82" spans="2:2" x14ac:dyDescent="0.45">
      <c r="B82" s="22" t="s">
        <v>119</v>
      </c>
    </row>
    <row r="83" spans="2:2" x14ac:dyDescent="0.45">
      <c r="B83" s="22" t="s">
        <v>65</v>
      </c>
    </row>
    <row r="84" spans="2:2" x14ac:dyDescent="0.45">
      <c r="B84" s="22" t="s">
        <v>66</v>
      </c>
    </row>
    <row r="85" spans="2:2" x14ac:dyDescent="0.45">
      <c r="B85" s="22" t="s">
        <v>68</v>
      </c>
    </row>
    <row r="86" spans="2:2" x14ac:dyDescent="0.45">
      <c r="B86" s="22" t="s">
        <v>71</v>
      </c>
    </row>
    <row r="87" spans="2:2" x14ac:dyDescent="0.45">
      <c r="B87" s="22" t="s">
        <v>116</v>
      </c>
    </row>
    <row r="88" spans="2:2" x14ac:dyDescent="0.45">
      <c r="B88" s="22" t="s">
        <v>73</v>
      </c>
    </row>
    <row r="89" spans="2:2" x14ac:dyDescent="0.45">
      <c r="B89" s="22" t="s">
        <v>74</v>
      </c>
    </row>
    <row r="90" spans="2:2" x14ac:dyDescent="0.45">
      <c r="B90" s="22" t="s">
        <v>75</v>
      </c>
    </row>
    <row r="91" spans="2:2" x14ac:dyDescent="0.45">
      <c r="B91" s="22" t="s">
        <v>79</v>
      </c>
    </row>
    <row r="92" spans="2:2" x14ac:dyDescent="0.45">
      <c r="B92" s="22" t="s">
        <v>78</v>
      </c>
    </row>
    <row r="93" spans="2:2" x14ac:dyDescent="0.45">
      <c r="B93" s="22" t="s">
        <v>95</v>
      </c>
    </row>
    <row r="94" spans="2:2" x14ac:dyDescent="0.45">
      <c r="B94" s="22" t="s">
        <v>82</v>
      </c>
    </row>
    <row r="95" spans="2:2" x14ac:dyDescent="0.45">
      <c r="B95" s="22" t="s">
        <v>83</v>
      </c>
    </row>
    <row r="96" spans="2:2" x14ac:dyDescent="0.45">
      <c r="B96" s="22" t="s">
        <v>84</v>
      </c>
    </row>
    <row r="97" spans="2:2" x14ac:dyDescent="0.45">
      <c r="B97" s="22" t="s">
        <v>92</v>
      </c>
    </row>
    <row r="98" spans="2:2" x14ac:dyDescent="0.45">
      <c r="B98" s="22" t="s">
        <v>96</v>
      </c>
    </row>
    <row r="99" spans="2:2" x14ac:dyDescent="0.45">
      <c r="B99" s="22" t="s">
        <v>97</v>
      </c>
    </row>
    <row r="100" spans="2:2" x14ac:dyDescent="0.45">
      <c r="B100" s="22" t="s">
        <v>85</v>
      </c>
    </row>
    <row r="101" spans="2:2" x14ac:dyDescent="0.45">
      <c r="B101" s="22" t="s">
        <v>86</v>
      </c>
    </row>
    <row r="102" spans="2:2" x14ac:dyDescent="0.45">
      <c r="B102" s="22" t="s">
        <v>87</v>
      </c>
    </row>
    <row r="103" spans="2:2" x14ac:dyDescent="0.45">
      <c r="B103" s="22" t="s">
        <v>88</v>
      </c>
    </row>
    <row r="104" spans="2:2" x14ac:dyDescent="0.45">
      <c r="B104" s="22" t="s">
        <v>90</v>
      </c>
    </row>
    <row r="105" spans="2:2" x14ac:dyDescent="0.45">
      <c r="B105" s="22" t="s">
        <v>118</v>
      </c>
    </row>
    <row r="106" spans="2:2" x14ac:dyDescent="0.45">
      <c r="B106" s="22" t="s">
        <v>91</v>
      </c>
    </row>
    <row r="107" spans="2:2" x14ac:dyDescent="0.45">
      <c r="B107" s="22" t="s">
        <v>80</v>
      </c>
    </row>
  </sheetData>
  <autoFilter ref="A1:B1">
    <sortState ref="A2:B107">
      <sortCondition ref="A1"/>
    </sortState>
  </autoFilter>
  <sortState ref="C2:C5">
    <sortCondition ref="C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7" sqref="B17"/>
    </sheetView>
  </sheetViews>
  <sheetFormatPr baseColWidth="10" defaultColWidth="10.59765625" defaultRowHeight="14.25" x14ac:dyDescent="0.45"/>
  <cols>
    <col min="1" max="1" width="30.59765625" style="1" customWidth="1"/>
    <col min="2" max="2" width="15.59765625" style="2" customWidth="1"/>
    <col min="3" max="16384" width="10.59765625" style="1"/>
  </cols>
  <sheetData>
    <row r="1" spans="1:2" ht="14.65" thickBot="1" x14ac:dyDescent="0.5">
      <c r="A1" s="3" t="s">
        <v>121</v>
      </c>
      <c r="B1" s="23">
        <f>Tableau15[[#Totals],[N° action]]</f>
        <v>16</v>
      </c>
    </row>
    <row r="2" spans="1:2" ht="14.65" thickBot="1" x14ac:dyDescent="0.5">
      <c r="A2" s="4" t="s">
        <v>122</v>
      </c>
      <c r="B2" s="24">
        <f>Tableau15[[#Totals],[Nb total personnes formées]]</f>
        <v>0</v>
      </c>
    </row>
    <row r="3" spans="1:2" ht="28.9" thickBot="1" x14ac:dyDescent="0.5">
      <c r="A3" s="4" t="s">
        <v>123</v>
      </c>
      <c r="B3" s="24"/>
    </row>
    <row r="4" spans="1:2" ht="14.65" thickBot="1" x14ac:dyDescent="0.5">
      <c r="A4" s="5" t="s">
        <v>126</v>
      </c>
      <c r="B4" s="24">
        <f>Tableau15[[#Totals],[dont nb de MNS (FAA)]]+Tableau15[[#Totals],[dont nb de MNS (IAA)]]</f>
        <v>0</v>
      </c>
    </row>
    <row r="5" spans="1:2" ht="14.65" thickBot="1" x14ac:dyDescent="0.5">
      <c r="A5" s="5" t="s">
        <v>127</v>
      </c>
      <c r="B5" s="24">
        <f>Tableau15[[#Totals],[dont nb de professeurs des écoles]]+Tableau15[[#Totals],[dont nb de professeurs des écoles (IAA)]]</f>
        <v>0</v>
      </c>
    </row>
    <row r="6" spans="1:2" ht="28.9" thickBot="1" x14ac:dyDescent="0.5">
      <c r="A6" s="5" t="s">
        <v>128</v>
      </c>
      <c r="B6" s="24"/>
    </row>
    <row r="7" spans="1:2" ht="14.65" thickBot="1" x14ac:dyDescent="0.5">
      <c r="A7" s="5" t="s">
        <v>129</v>
      </c>
      <c r="B7" s="24"/>
    </row>
    <row r="8" spans="1:2" ht="14.65" thickBot="1" x14ac:dyDescent="0.5">
      <c r="A8" s="5" t="s">
        <v>129</v>
      </c>
      <c r="B8" s="24"/>
    </row>
    <row r="9" spans="1:2" ht="14.65" thickBot="1" x14ac:dyDescent="0.5">
      <c r="A9" s="5" t="s">
        <v>129</v>
      </c>
      <c r="B9" s="24"/>
    </row>
    <row r="10" spans="1:2" ht="14.65" thickBot="1" x14ac:dyDescent="0.5">
      <c r="A10" s="6"/>
      <c r="B10" s="25"/>
    </row>
    <row r="11" spans="1:2" ht="43.15" thickBot="1" x14ac:dyDescent="0.5">
      <c r="A11" s="4" t="s">
        <v>124</v>
      </c>
      <c r="B11" s="24">
        <f>Tableau15[[#Totals],[Nombre de "classes bleues/stages bleus" adossé à la formation]]</f>
        <v>0</v>
      </c>
    </row>
    <row r="12" spans="1:2" ht="28.9" thickBot="1" x14ac:dyDescent="0.5">
      <c r="A12" s="4" t="s">
        <v>125</v>
      </c>
      <c r="B12" s="24">
        <f>Tableau15[[#Totals],[Nb d''enfants impliqués]]</f>
        <v>0</v>
      </c>
    </row>
    <row r="13" spans="1:2" ht="28.9" thickBot="1" x14ac:dyDescent="0.5">
      <c r="A13" s="4" t="s">
        <v>202</v>
      </c>
      <c r="B13" s="24">
        <f ca="1">SUMIF('Actions AAP 2023'!X:X,"Temps scolaire",Tableau15[[#Totals],[Nb d''enfants impliqués]])</f>
        <v>0</v>
      </c>
    </row>
    <row r="14" spans="1:2" ht="14.65" thickBot="1" x14ac:dyDescent="0.5"/>
    <row r="15" spans="1:2" ht="14.65" thickBot="1" x14ac:dyDescent="0.5">
      <c r="A15" s="3" t="s">
        <v>185</v>
      </c>
      <c r="B15" s="26">
        <f>Tableau15[[#Totals],[Coût total de l''action]]</f>
        <v>0</v>
      </c>
    </row>
    <row r="16" spans="1:2" ht="14.65" thickBot="1" x14ac:dyDescent="0.5">
      <c r="A16" s="3" t="s">
        <v>186</v>
      </c>
      <c r="B16" s="26">
        <f>Tableau15[[#Totals],[Subvention demandée pour l''action]]</f>
        <v>0</v>
      </c>
    </row>
    <row r="17" spans="1:2" ht="28.9" thickBot="1" x14ac:dyDescent="0.5">
      <c r="A17" s="3" t="s">
        <v>187</v>
      </c>
      <c r="B17" s="26">
        <f>SUMIF('Actions AAP 2023'!E:E,"QPV",'Actions AAP 2023'!G:G)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14" sqref="F14"/>
    </sheetView>
  </sheetViews>
  <sheetFormatPr baseColWidth="10" defaultColWidth="10.59765625" defaultRowHeight="14.25" x14ac:dyDescent="0.45"/>
  <cols>
    <col min="1" max="1" width="8.59765625" style="7" customWidth="1"/>
    <col min="2" max="2" width="20.59765625" style="8" customWidth="1"/>
    <col min="3" max="4" width="20.59765625" style="7" customWidth="1"/>
    <col min="5" max="5" width="12.59765625" style="7" customWidth="1"/>
    <col min="6" max="7" width="12.59765625" style="15" customWidth="1"/>
    <col min="8" max="8" width="12.59765625" style="18" customWidth="1"/>
    <col min="9" max="10" width="15.59765625" style="8" customWidth="1"/>
    <col min="11" max="11" width="30.59765625" style="8" customWidth="1"/>
    <col min="12" max="12" width="20.59765625" style="8" customWidth="1"/>
    <col min="13" max="13" width="18.59765625" style="8" customWidth="1"/>
    <col min="14" max="14" width="12.59765625" style="8" customWidth="1"/>
    <col min="15" max="15" width="12.59765625" style="7" customWidth="1"/>
    <col min="16" max="16" width="15.59765625" style="7" customWidth="1"/>
    <col min="17" max="18" width="12.59765625" style="7" customWidth="1"/>
    <col min="19" max="19" width="15.59765625" style="7" customWidth="1"/>
    <col min="20" max="23" width="12.59765625" style="7" customWidth="1"/>
    <col min="24" max="25" width="20.59765625" style="7" customWidth="1"/>
    <col min="26" max="27" width="15.59765625" style="8" customWidth="1"/>
    <col min="28" max="28" width="24.53125" style="8" customWidth="1"/>
    <col min="29" max="29" width="18.59765625" style="8" customWidth="1"/>
    <col min="30" max="30" width="12.59765625" style="8" customWidth="1"/>
    <col min="31" max="16384" width="10.59765625" style="8"/>
  </cols>
  <sheetData>
    <row r="1" spans="1:30" s="7" customFormat="1" ht="71.25" x14ac:dyDescent="0.45">
      <c r="A1" s="9" t="s">
        <v>131</v>
      </c>
      <c r="B1" s="9" t="s">
        <v>132</v>
      </c>
      <c r="C1" s="9" t="s">
        <v>133</v>
      </c>
      <c r="D1" s="9" t="s">
        <v>134</v>
      </c>
      <c r="E1" s="10" t="s">
        <v>156</v>
      </c>
      <c r="F1" s="14" t="s">
        <v>188</v>
      </c>
      <c r="G1" s="14" t="s">
        <v>160</v>
      </c>
      <c r="H1" s="17" t="s">
        <v>161</v>
      </c>
      <c r="I1" s="7" t="s">
        <v>135</v>
      </c>
      <c r="J1" s="7" t="s">
        <v>130</v>
      </c>
      <c r="K1" s="7" t="s">
        <v>208</v>
      </c>
      <c r="L1" s="11" t="s">
        <v>201</v>
      </c>
      <c r="M1" s="11" t="s">
        <v>137</v>
      </c>
      <c r="N1" s="11" t="s">
        <v>138</v>
      </c>
      <c r="O1" s="12" t="s">
        <v>139</v>
      </c>
      <c r="P1" s="12" t="s">
        <v>142</v>
      </c>
      <c r="Q1" s="19" t="s">
        <v>141</v>
      </c>
      <c r="R1" s="19" t="s">
        <v>140</v>
      </c>
      <c r="S1" s="12" t="s">
        <v>143</v>
      </c>
      <c r="T1" s="19" t="s">
        <v>144</v>
      </c>
      <c r="U1" s="19" t="s">
        <v>145</v>
      </c>
      <c r="V1" s="13" t="s">
        <v>146</v>
      </c>
      <c r="W1" s="13" t="s">
        <v>147</v>
      </c>
      <c r="X1" s="13" t="s">
        <v>163</v>
      </c>
      <c r="Y1" s="13" t="s">
        <v>176</v>
      </c>
      <c r="Z1" s="13" t="s">
        <v>167</v>
      </c>
      <c r="AA1" s="13" t="s">
        <v>148</v>
      </c>
      <c r="AB1" s="13" t="s">
        <v>153</v>
      </c>
      <c r="AC1" s="13" t="s">
        <v>154</v>
      </c>
      <c r="AD1" s="13" t="s">
        <v>155</v>
      </c>
    </row>
    <row r="2" spans="1:30" x14ac:dyDescent="0.45">
      <c r="A2" s="7">
        <v>1</v>
      </c>
      <c r="C2" s="28"/>
      <c r="D2" s="28"/>
      <c r="E2" s="28"/>
      <c r="H2" s="18" t="e">
        <f>SUM(Tableau15[[#This Row],[Subvention demandée pour l''action]]/Tableau15[[#This Row],[Coût total de l''action]])</f>
        <v>#DIV/0!</v>
      </c>
      <c r="X2" s="28"/>
      <c r="Y2" s="28"/>
      <c r="Z2" s="27"/>
      <c r="AA2" s="27"/>
    </row>
    <row r="3" spans="1:30" x14ac:dyDescent="0.45">
      <c r="A3" s="7">
        <v>2</v>
      </c>
      <c r="C3" s="28"/>
      <c r="D3" s="28"/>
      <c r="E3" s="28"/>
      <c r="H3" s="18" t="e">
        <f>SUM(Tableau15[[#This Row],[Subvention demandée pour l''action]]/Tableau15[[#This Row],[Coût total de l''action]])</f>
        <v>#DIV/0!</v>
      </c>
      <c r="X3" s="28"/>
      <c r="Y3" s="28"/>
      <c r="Z3" s="27"/>
      <c r="AA3" s="27"/>
    </row>
    <row r="4" spans="1:30" x14ac:dyDescent="0.45">
      <c r="A4" s="7">
        <v>3</v>
      </c>
      <c r="C4" s="28"/>
      <c r="D4" s="28"/>
      <c r="E4" s="28"/>
      <c r="H4" s="18" t="e">
        <f>SUM(Tableau15[[#This Row],[Subvention demandée pour l''action]]/Tableau15[[#This Row],[Coût total de l''action]])</f>
        <v>#DIV/0!</v>
      </c>
      <c r="X4" s="28"/>
      <c r="Y4" s="28"/>
      <c r="Z4" s="27"/>
      <c r="AA4" s="27"/>
    </row>
    <row r="5" spans="1:30" x14ac:dyDescent="0.45">
      <c r="A5" s="7">
        <v>4</v>
      </c>
      <c r="C5" s="28"/>
      <c r="D5" s="28"/>
      <c r="E5" s="28"/>
      <c r="H5" s="18" t="e">
        <f>SUM(Tableau15[[#This Row],[Subvention demandée pour l''action]]/Tableau15[[#This Row],[Coût total de l''action]])</f>
        <v>#DIV/0!</v>
      </c>
      <c r="X5" s="28"/>
      <c r="Y5" s="28"/>
      <c r="Z5" s="27"/>
      <c r="AA5" s="27"/>
    </row>
    <row r="6" spans="1:30" x14ac:dyDescent="0.45">
      <c r="A6" s="7">
        <v>5</v>
      </c>
      <c r="C6" s="28"/>
      <c r="D6" s="28"/>
      <c r="E6" s="28"/>
      <c r="H6" s="18" t="e">
        <f>SUM(Tableau15[[#This Row],[Subvention demandée pour l''action]]/Tableau15[[#This Row],[Coût total de l''action]])</f>
        <v>#DIV/0!</v>
      </c>
      <c r="X6" s="28"/>
      <c r="Y6" s="28"/>
      <c r="Z6" s="27"/>
      <c r="AA6" s="27"/>
    </row>
    <row r="7" spans="1:30" x14ac:dyDescent="0.45">
      <c r="A7" s="7">
        <v>6</v>
      </c>
      <c r="C7" s="28"/>
      <c r="D7" s="28"/>
      <c r="E7" s="28"/>
      <c r="H7" s="18" t="e">
        <f>SUM(Tableau15[[#This Row],[Subvention demandée pour l''action]]/Tableau15[[#This Row],[Coût total de l''action]])</f>
        <v>#DIV/0!</v>
      </c>
      <c r="X7" s="28"/>
      <c r="Y7" s="28"/>
      <c r="Z7" s="27"/>
      <c r="AA7" s="27"/>
    </row>
    <row r="8" spans="1:30" x14ac:dyDescent="0.45">
      <c r="A8" s="7">
        <v>7</v>
      </c>
      <c r="C8" s="28"/>
      <c r="D8" s="28"/>
      <c r="E8" s="28"/>
      <c r="H8" s="18" t="e">
        <f>SUM(Tableau15[[#This Row],[Subvention demandée pour l''action]]/Tableau15[[#This Row],[Coût total de l''action]])</f>
        <v>#DIV/0!</v>
      </c>
      <c r="X8" s="28"/>
      <c r="Y8" s="28"/>
      <c r="Z8" s="27"/>
      <c r="AA8" s="27"/>
    </row>
    <row r="9" spans="1:30" x14ac:dyDescent="0.45">
      <c r="A9" s="7">
        <v>8</v>
      </c>
      <c r="C9" s="28"/>
      <c r="D9" s="28"/>
      <c r="E9" s="28"/>
      <c r="H9" s="18" t="e">
        <f>SUM(Tableau15[[#This Row],[Subvention demandée pour l''action]]/Tableau15[[#This Row],[Coût total de l''action]])</f>
        <v>#DIV/0!</v>
      </c>
      <c r="X9" s="28"/>
      <c r="Y9" s="28"/>
      <c r="Z9" s="27"/>
      <c r="AA9" s="27"/>
    </row>
    <row r="10" spans="1:30" x14ac:dyDescent="0.45">
      <c r="A10" s="7">
        <v>9</v>
      </c>
      <c r="C10" s="28"/>
      <c r="D10" s="28"/>
      <c r="E10" s="28"/>
      <c r="H10" s="18" t="e">
        <f>SUM(Tableau15[[#This Row],[Subvention demandée pour l''action]]/Tableau15[[#This Row],[Coût total de l''action]])</f>
        <v>#DIV/0!</v>
      </c>
      <c r="X10" s="28"/>
      <c r="Y10" s="28"/>
      <c r="Z10" s="27"/>
      <c r="AA10" s="27"/>
    </row>
    <row r="11" spans="1:30" x14ac:dyDescent="0.45">
      <c r="A11" s="7">
        <v>10</v>
      </c>
      <c r="C11" s="28"/>
      <c r="D11" s="28"/>
      <c r="E11" s="28"/>
      <c r="H11" s="18" t="e">
        <f>SUM(Tableau15[[#This Row],[Subvention demandée pour l''action]]/Tableau15[[#This Row],[Coût total de l''action]])</f>
        <v>#DIV/0!</v>
      </c>
      <c r="X11" s="28"/>
      <c r="Y11" s="28"/>
      <c r="Z11" s="27"/>
      <c r="AA11" s="27"/>
    </row>
    <row r="12" spans="1:30" x14ac:dyDescent="0.45">
      <c r="A12" s="7">
        <v>11</v>
      </c>
      <c r="C12" s="28"/>
      <c r="D12" s="28"/>
      <c r="E12" s="28"/>
      <c r="H12" s="18" t="e">
        <f>SUM(Tableau15[[#This Row],[Subvention demandée pour l''action]]/Tableau15[[#This Row],[Coût total de l''action]])</f>
        <v>#DIV/0!</v>
      </c>
      <c r="X12" s="28"/>
      <c r="Y12" s="28"/>
      <c r="Z12" s="27"/>
      <c r="AA12" s="27"/>
    </row>
    <row r="13" spans="1:30" x14ac:dyDescent="0.45">
      <c r="A13" s="7">
        <v>12</v>
      </c>
      <c r="C13" s="28"/>
      <c r="D13" s="28"/>
      <c r="E13" s="28"/>
      <c r="H13" s="18" t="e">
        <f>SUM(Tableau15[[#This Row],[Subvention demandée pour l''action]]/Tableau15[[#This Row],[Coût total de l''action]])</f>
        <v>#DIV/0!</v>
      </c>
      <c r="X13" s="28"/>
      <c r="Y13" s="28"/>
      <c r="Z13" s="27"/>
      <c r="AA13" s="27"/>
    </row>
    <row r="14" spans="1:30" x14ac:dyDescent="0.45">
      <c r="A14" s="7">
        <v>13</v>
      </c>
      <c r="C14" s="28"/>
      <c r="D14" s="28"/>
      <c r="E14" s="28"/>
      <c r="H14" s="18" t="e">
        <f>SUM(Tableau15[[#This Row],[Subvention demandée pour l''action]]/Tableau15[[#This Row],[Coût total de l''action]])</f>
        <v>#DIV/0!</v>
      </c>
      <c r="X14" s="28"/>
      <c r="Y14" s="28"/>
      <c r="Z14" s="27"/>
      <c r="AA14" s="27"/>
    </row>
    <row r="15" spans="1:30" x14ac:dyDescent="0.45">
      <c r="A15" s="7">
        <v>14</v>
      </c>
      <c r="C15" s="28"/>
      <c r="D15" s="28"/>
      <c r="E15" s="28"/>
      <c r="H15" s="18" t="e">
        <f>SUM(Tableau15[[#This Row],[Subvention demandée pour l''action]]/Tableau15[[#This Row],[Coût total de l''action]])</f>
        <v>#DIV/0!</v>
      </c>
      <c r="X15" s="28"/>
      <c r="Y15" s="28"/>
      <c r="Z15" s="27"/>
      <c r="AA15" s="27"/>
    </row>
    <row r="16" spans="1:30" x14ac:dyDescent="0.45">
      <c r="A16" s="7">
        <v>15</v>
      </c>
      <c r="C16" s="28"/>
      <c r="D16" s="28"/>
      <c r="E16" s="28"/>
      <c r="H16" s="18" t="e">
        <f>SUM(Tableau15[[#This Row],[Subvention demandée pour l''action]]/Tableau15[[#This Row],[Coût total de l''action]])</f>
        <v>#DIV/0!</v>
      </c>
      <c r="X16" s="28"/>
      <c r="Y16" s="28"/>
      <c r="Z16" s="27"/>
      <c r="AA16" s="27"/>
    </row>
    <row r="17" spans="1:27" x14ac:dyDescent="0.45">
      <c r="A17" s="7">
        <v>16</v>
      </c>
      <c r="C17" s="28"/>
      <c r="D17" s="28"/>
      <c r="E17" s="28"/>
      <c r="H17" s="18" t="e">
        <f>SUM(Tableau15[[#This Row],[Subvention demandée pour l''action]]/Tableau15[[#This Row],[Coût total de l''action]])</f>
        <v>#DIV/0!</v>
      </c>
      <c r="X17" s="28"/>
      <c r="Y17" s="28"/>
      <c r="Z17" s="27"/>
      <c r="AA17" s="27"/>
    </row>
    <row r="18" spans="1:27" x14ac:dyDescent="0.45">
      <c r="A18" s="7">
        <f>SUBTOTAL(2,Tableau15[N° action])</f>
        <v>16</v>
      </c>
      <c r="E18" s="7">
        <f>SUBTOTAL(3, Tableau15[Typologie territoire de l''action])</f>
        <v>0</v>
      </c>
      <c r="F18" s="16">
        <f>SUBTOTAL(9, Tableau15[Coût total de l''action])</f>
        <v>0</v>
      </c>
      <c r="G18" s="16">
        <f>SUBTOTAL(9, Tableau15[Subvention demandée pour l''action])</f>
        <v>0</v>
      </c>
      <c r="H18" s="29" t="e">
        <f>SUM(Tableau15[[#Totals],[Subvention demandée pour l''action]]/Tableau15[[#Totals],[Coût total de l''action]])</f>
        <v>#DIV/0!</v>
      </c>
      <c r="O18" s="7">
        <f>SUBTOTAL(9,Tableau15[Nb total personnes formées])</f>
        <v>0</v>
      </c>
      <c r="P18" s="7">
        <f>SUBTOTAL(9,Tableau15[DONT au titre de la formation "Formateurs Aisance aquatique" (FAA)])</f>
        <v>0</v>
      </c>
      <c r="Q18" s="7">
        <f>SUBTOTAL(9,Tableau15[dont nb de MNS (FAA)])</f>
        <v>0</v>
      </c>
      <c r="R18" s="7">
        <f>SUBTOTAL(9,Tableau15[dont nb de professeurs des écoles])</f>
        <v>0</v>
      </c>
      <c r="S18" s="7">
        <f>SUBTOTAL(9,Tableau15[DONT au titre de la formation "Instructeurs Aisance aquatique" (IAA)])</f>
        <v>0</v>
      </c>
      <c r="T18" s="7">
        <f>SUBTOTAL(9,Tableau15[dont nb de MNS (IAA)])</f>
        <v>0</v>
      </c>
      <c r="U18" s="7">
        <f>SUBTOTAL(9,Tableau15[dont nb de professeurs des écoles (IAA)])</f>
        <v>0</v>
      </c>
      <c r="V18" s="7">
        <f>SUBTOTAL(9,Tableau15[Nombre de "classes bleues/stages bleus" adossé à la formation])</f>
        <v>0</v>
      </c>
      <c r="W18" s="7">
        <f>SUBTOTAL(9,Tableau15[Nb d''enfants impliqués])</f>
        <v>0</v>
      </c>
      <c r="X18" s="7">
        <f>SUBTOTAL(3, Tableau15[Format "classe bleue/stage bleu" adossé])</f>
        <v>0</v>
      </c>
      <c r="Y18" s="7">
        <f>SUBTOTAL(3, Tableau15[La "classe bleue/stage bleu" prévoit-elle l''inclusion d''enfants en situation de handicap ?])</f>
        <v>0</v>
      </c>
      <c r="Z18" s="7">
        <f>SUBTOTAL(3, Tableau15[Cadre d’organisation de la "classe bleue/stage bleu"])</f>
        <v>0</v>
      </c>
      <c r="AA18" s="7">
        <f>SUBTOTAL(3, Tableau15[Type structure associée])</f>
        <v>0</v>
      </c>
    </row>
    <row r="21" spans="1:27" x14ac:dyDescent="0.45">
      <c r="B21" s="31" t="s">
        <v>162</v>
      </c>
      <c r="C21" s="31"/>
      <c r="D21" s="31"/>
    </row>
    <row r="22" spans="1:27" ht="28.5" customHeight="1" x14ac:dyDescent="0.45">
      <c r="B22" s="31" t="s">
        <v>200</v>
      </c>
      <c r="C22" s="31"/>
      <c r="D22" s="31"/>
    </row>
  </sheetData>
  <mergeCells count="2">
    <mergeCell ref="B21:D21"/>
    <mergeCell ref="B22:D22"/>
  </mergeCell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data!$H$2:$H$4</xm:f>
          </x14:formula1>
          <xm:sqref>Y2:Y17</xm:sqref>
        </x14:dataValidation>
        <x14:dataValidation type="list" allowBlank="1" showInputMessage="1" showErrorMessage="1">
          <x14:formula1>
            <xm:f>data!$F$2:$F$4</xm:f>
          </x14:formula1>
          <xm:sqref>Z2:Z17</xm:sqref>
        </x14:dataValidation>
        <x14:dataValidation type="list" allowBlank="1" showInputMessage="1" showErrorMessage="1">
          <x14:formula1>
            <xm:f>data!$E$2:$E$4</xm:f>
          </x14:formula1>
          <xm:sqref>X2:X17</xm:sqref>
        </x14:dataValidation>
        <x14:dataValidation type="list" allowBlank="1" showInputMessage="1" showErrorMessage="1">
          <x14:formula1>
            <xm:f>data!$D$2:$D$4</xm:f>
          </x14:formula1>
          <xm:sqref>E2:E17</xm:sqref>
        </x14:dataValidation>
        <x14:dataValidation type="list" allowBlank="1" showInputMessage="1" showErrorMessage="1">
          <x14:formula1>
            <xm:f>data!$C$2:$C$5</xm:f>
          </x14:formula1>
          <xm:sqref>AA2:AA17</xm:sqref>
        </x14:dataValidation>
        <x14:dataValidation type="list" allowBlank="1" showInputMessage="1" showErrorMessage="1">
          <x14:formula1>
            <xm:f>data!$B$2:$B$107</xm:f>
          </x14:formula1>
          <xm:sqref>D2:D17</xm:sqref>
        </x14:dataValidation>
        <x14:dataValidation type="list" allowBlank="1" showInputMessage="1" showErrorMessage="1">
          <x14:formula1>
            <xm:f>data!$A$2:$A$24</xm:f>
          </x14:formula1>
          <xm:sqref>C2:C17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B7" sqref="B7"/>
    </sheetView>
  </sheetViews>
  <sheetFormatPr baseColWidth="10" defaultColWidth="10.59765625" defaultRowHeight="14.25" x14ac:dyDescent="0.45"/>
  <cols>
    <col min="1" max="2" width="8.59765625" style="7" customWidth="1"/>
    <col min="3" max="3" width="20.59765625" style="8" customWidth="1"/>
    <col min="4" max="5" width="20.59765625" style="7" customWidth="1"/>
    <col min="6" max="6" width="12.59765625" style="7" customWidth="1"/>
    <col min="7" max="8" width="12.59765625" style="15" customWidth="1"/>
    <col min="9" max="9" width="12.59765625" style="18" customWidth="1"/>
    <col min="10" max="11" width="15.59765625" style="8" customWidth="1"/>
    <col min="12" max="12" width="30.59765625" style="8" customWidth="1"/>
    <col min="13" max="13" width="20.59765625" style="8" customWidth="1"/>
    <col min="14" max="14" width="18.59765625" style="8" customWidth="1"/>
    <col min="15" max="15" width="12.59765625" style="8" customWidth="1"/>
    <col min="16" max="16" width="12.59765625" style="7" customWidth="1"/>
    <col min="17" max="17" width="15.59765625" style="7" customWidth="1"/>
    <col min="18" max="19" width="12.59765625" style="7" customWidth="1"/>
    <col min="20" max="20" width="15.59765625" style="7" customWidth="1"/>
    <col min="21" max="24" width="12.59765625" style="7" customWidth="1"/>
    <col min="25" max="26" width="20.59765625" style="7" customWidth="1"/>
    <col min="27" max="29" width="15.59765625" style="8" customWidth="1"/>
    <col min="30" max="30" width="24.53125" style="8" customWidth="1"/>
    <col min="31" max="31" width="18.59765625" style="8" customWidth="1"/>
    <col min="32" max="32" width="12.59765625" style="8" customWidth="1"/>
    <col min="33" max="16384" width="10.59765625" style="8"/>
  </cols>
  <sheetData>
    <row r="1" spans="1:32" s="7" customFormat="1" ht="71.25" x14ac:dyDescent="0.45">
      <c r="A1" s="9" t="s">
        <v>131</v>
      </c>
      <c r="B1" s="9" t="s">
        <v>203</v>
      </c>
      <c r="C1" s="9" t="s">
        <v>132</v>
      </c>
      <c r="D1" s="9" t="s">
        <v>133</v>
      </c>
      <c r="E1" s="9" t="s">
        <v>134</v>
      </c>
      <c r="F1" s="10" t="s">
        <v>156</v>
      </c>
      <c r="G1" s="14" t="s">
        <v>188</v>
      </c>
      <c r="H1" s="14" t="s">
        <v>160</v>
      </c>
      <c r="I1" s="17" t="s">
        <v>161</v>
      </c>
      <c r="J1" s="7" t="s">
        <v>135</v>
      </c>
      <c r="K1" s="7" t="s">
        <v>130</v>
      </c>
      <c r="L1" s="7" t="s">
        <v>136</v>
      </c>
      <c r="M1" s="11" t="s">
        <v>201</v>
      </c>
      <c r="N1" s="11" t="s">
        <v>137</v>
      </c>
      <c r="O1" s="11" t="s">
        <v>138</v>
      </c>
      <c r="P1" s="12" t="s">
        <v>139</v>
      </c>
      <c r="Q1" s="12" t="s">
        <v>142</v>
      </c>
      <c r="R1" s="19" t="s">
        <v>141</v>
      </c>
      <c r="S1" s="19" t="s">
        <v>140</v>
      </c>
      <c r="T1" s="12" t="s">
        <v>143</v>
      </c>
      <c r="U1" s="19" t="s">
        <v>144</v>
      </c>
      <c r="V1" s="19" t="s">
        <v>145</v>
      </c>
      <c r="W1" s="13" t="s">
        <v>146</v>
      </c>
      <c r="X1" s="13" t="s">
        <v>147</v>
      </c>
      <c r="Y1" s="13" t="s">
        <v>163</v>
      </c>
      <c r="Z1" s="13" t="s">
        <v>176</v>
      </c>
      <c r="AA1" s="13" t="s">
        <v>167</v>
      </c>
      <c r="AB1" s="13" t="s">
        <v>175</v>
      </c>
      <c r="AC1" s="13" t="s">
        <v>148</v>
      </c>
      <c r="AD1" s="13" t="s">
        <v>153</v>
      </c>
      <c r="AE1" s="13" t="s">
        <v>154</v>
      </c>
      <c r="AF1" s="13" t="s">
        <v>155</v>
      </c>
    </row>
    <row r="2" spans="1:32" x14ac:dyDescent="0.45">
      <c r="A2" s="7">
        <v>1</v>
      </c>
      <c r="D2" s="28"/>
      <c r="E2" s="28"/>
      <c r="F2" s="28"/>
      <c r="I2" s="18" t="e">
        <f>SUM(Tableau152[[#This Row],[Subvention demandée pour l''action]]/Tableau152[[#This Row],[Coût total de l''action]])</f>
        <v>#DIV/0!</v>
      </c>
      <c r="Y2" s="28"/>
      <c r="Z2" s="28"/>
      <c r="AA2" s="27"/>
      <c r="AB2" s="27"/>
      <c r="AC2" s="27"/>
    </row>
    <row r="3" spans="1:32" x14ac:dyDescent="0.45">
      <c r="A3" s="7">
        <v>2</v>
      </c>
      <c r="D3" s="28"/>
      <c r="E3" s="28"/>
      <c r="F3" s="28"/>
      <c r="I3" s="18" t="e">
        <f>SUM(Tableau152[[#This Row],[Subvention demandée pour l''action]]/Tableau152[[#This Row],[Coût total de l''action]])</f>
        <v>#DIV/0!</v>
      </c>
      <c r="Y3" s="28"/>
      <c r="Z3" s="28"/>
      <c r="AA3" s="27"/>
      <c r="AB3" s="27"/>
      <c r="AC3" s="27"/>
    </row>
    <row r="4" spans="1:32" x14ac:dyDescent="0.45">
      <c r="A4" s="7">
        <v>3</v>
      </c>
      <c r="D4" s="28"/>
      <c r="E4" s="28"/>
      <c r="F4" s="28"/>
      <c r="I4" s="18" t="e">
        <f>SUM(Tableau152[[#This Row],[Subvention demandée pour l''action]]/Tableau152[[#This Row],[Coût total de l''action]])</f>
        <v>#DIV/0!</v>
      </c>
      <c r="Y4" s="28"/>
      <c r="Z4" s="28"/>
      <c r="AA4" s="27"/>
      <c r="AB4" s="27"/>
      <c r="AC4" s="27"/>
    </row>
    <row r="5" spans="1:32" x14ac:dyDescent="0.45">
      <c r="A5" s="7">
        <v>4</v>
      </c>
      <c r="D5" s="28"/>
      <c r="E5" s="28"/>
      <c r="F5" s="28"/>
      <c r="I5" s="18" t="e">
        <f>SUM(Tableau152[[#This Row],[Subvention demandée pour l''action]]/Tableau152[[#This Row],[Coût total de l''action]])</f>
        <v>#DIV/0!</v>
      </c>
      <c r="Y5" s="28"/>
      <c r="Z5" s="28"/>
      <c r="AA5" s="27"/>
      <c r="AB5" s="27"/>
      <c r="AC5" s="27"/>
    </row>
    <row r="6" spans="1:32" x14ac:dyDescent="0.45">
      <c r="A6" s="7">
        <v>5</v>
      </c>
      <c r="D6" s="28"/>
      <c r="E6" s="28"/>
      <c r="F6" s="28"/>
      <c r="I6" s="18" t="e">
        <f>SUM(Tableau152[[#This Row],[Subvention demandée pour l''action]]/Tableau152[[#This Row],[Coût total de l''action]])</f>
        <v>#DIV/0!</v>
      </c>
      <c r="Y6" s="28"/>
      <c r="Z6" s="28"/>
      <c r="AA6" s="27"/>
      <c r="AB6" s="27"/>
      <c r="AC6" s="27"/>
    </row>
    <row r="7" spans="1:32" x14ac:dyDescent="0.45">
      <c r="A7" s="7">
        <v>6</v>
      </c>
      <c r="D7" s="28"/>
      <c r="E7" s="28"/>
      <c r="F7" s="28"/>
      <c r="I7" s="18" t="e">
        <f>SUM(Tableau152[[#This Row],[Subvention demandée pour l''action]]/Tableau152[[#This Row],[Coût total de l''action]])</f>
        <v>#DIV/0!</v>
      </c>
      <c r="Y7" s="28"/>
      <c r="Z7" s="28"/>
      <c r="AA7" s="27"/>
      <c r="AB7" s="27"/>
      <c r="AC7" s="27"/>
    </row>
    <row r="8" spans="1:32" x14ac:dyDescent="0.45">
      <c r="A8" s="7">
        <v>7</v>
      </c>
      <c r="D8" s="28"/>
      <c r="E8" s="28"/>
      <c r="F8" s="28"/>
      <c r="I8" s="18" t="e">
        <f>SUM(Tableau152[[#This Row],[Subvention demandée pour l''action]]/Tableau152[[#This Row],[Coût total de l''action]])</f>
        <v>#DIV/0!</v>
      </c>
      <c r="Y8" s="28"/>
      <c r="Z8" s="28"/>
      <c r="AA8" s="27"/>
      <c r="AB8" s="27"/>
      <c r="AC8" s="27"/>
    </row>
    <row r="9" spans="1:32" x14ac:dyDescent="0.45">
      <c r="A9" s="7">
        <v>8</v>
      </c>
      <c r="D9" s="28"/>
      <c r="E9" s="28"/>
      <c r="F9" s="28"/>
      <c r="I9" s="18" t="e">
        <f>SUM(Tableau152[[#This Row],[Subvention demandée pour l''action]]/Tableau152[[#This Row],[Coût total de l''action]])</f>
        <v>#DIV/0!</v>
      </c>
      <c r="Y9" s="28"/>
      <c r="Z9" s="28"/>
      <c r="AA9" s="27"/>
      <c r="AB9" s="27"/>
      <c r="AC9" s="27"/>
    </row>
    <row r="10" spans="1:32" x14ac:dyDescent="0.45">
      <c r="A10" s="7">
        <v>9</v>
      </c>
      <c r="D10" s="28"/>
      <c r="E10" s="28"/>
      <c r="F10" s="28"/>
      <c r="I10" s="18" t="e">
        <f>SUM(Tableau152[[#This Row],[Subvention demandée pour l''action]]/Tableau152[[#This Row],[Coût total de l''action]])</f>
        <v>#DIV/0!</v>
      </c>
      <c r="Y10" s="28"/>
      <c r="Z10" s="28"/>
      <c r="AA10" s="27"/>
      <c r="AB10" s="27"/>
      <c r="AC10" s="27"/>
    </row>
    <row r="11" spans="1:32" x14ac:dyDescent="0.45">
      <c r="A11" s="7">
        <v>10</v>
      </c>
      <c r="D11" s="28"/>
      <c r="E11" s="28"/>
      <c r="F11" s="28"/>
      <c r="I11" s="18" t="e">
        <f>SUM(Tableau152[[#This Row],[Subvention demandée pour l''action]]/Tableau152[[#This Row],[Coût total de l''action]])</f>
        <v>#DIV/0!</v>
      </c>
      <c r="Y11" s="28"/>
      <c r="Z11" s="28"/>
      <c r="AA11" s="27"/>
      <c r="AB11" s="27"/>
      <c r="AC11" s="27"/>
    </row>
    <row r="12" spans="1:32" x14ac:dyDescent="0.45">
      <c r="A12" s="7">
        <v>11</v>
      </c>
      <c r="D12" s="28"/>
      <c r="E12" s="28"/>
      <c r="F12" s="28"/>
      <c r="I12" s="18" t="e">
        <f>SUM(Tableau152[[#This Row],[Subvention demandée pour l''action]]/Tableau152[[#This Row],[Coût total de l''action]])</f>
        <v>#DIV/0!</v>
      </c>
      <c r="Y12" s="28"/>
      <c r="Z12" s="28"/>
      <c r="AA12" s="27"/>
      <c r="AB12" s="27"/>
      <c r="AC12" s="27"/>
    </row>
    <row r="13" spans="1:32" x14ac:dyDescent="0.45">
      <c r="A13" s="7">
        <v>12</v>
      </c>
      <c r="D13" s="28"/>
      <c r="E13" s="28"/>
      <c r="F13" s="28"/>
      <c r="I13" s="18" t="e">
        <f>SUM(Tableau152[[#This Row],[Subvention demandée pour l''action]]/Tableau152[[#This Row],[Coût total de l''action]])</f>
        <v>#DIV/0!</v>
      </c>
      <c r="Y13" s="28"/>
      <c r="Z13" s="28"/>
      <c r="AA13" s="27"/>
      <c r="AB13" s="27"/>
      <c r="AC13" s="27"/>
    </row>
    <row r="14" spans="1:32" x14ac:dyDescent="0.45">
      <c r="A14" s="7">
        <v>13</v>
      </c>
      <c r="D14" s="28"/>
      <c r="E14" s="28"/>
      <c r="F14" s="28"/>
      <c r="I14" s="18" t="e">
        <f>SUM(Tableau152[[#This Row],[Subvention demandée pour l''action]]/Tableau152[[#This Row],[Coût total de l''action]])</f>
        <v>#DIV/0!</v>
      </c>
      <c r="Y14" s="28"/>
      <c r="Z14" s="28"/>
      <c r="AA14" s="27"/>
      <c r="AB14" s="27"/>
      <c r="AC14" s="27"/>
    </row>
    <row r="15" spans="1:32" x14ac:dyDescent="0.45">
      <c r="A15" s="7">
        <v>14</v>
      </c>
      <c r="D15" s="28"/>
      <c r="E15" s="28"/>
      <c r="F15" s="28"/>
      <c r="I15" s="18" t="e">
        <f>SUM(Tableau152[[#This Row],[Subvention demandée pour l''action]]/Tableau152[[#This Row],[Coût total de l''action]])</f>
        <v>#DIV/0!</v>
      </c>
      <c r="Y15" s="28"/>
      <c r="Z15" s="28"/>
      <c r="AA15" s="27"/>
      <c r="AB15" s="27"/>
      <c r="AC15" s="27"/>
    </row>
    <row r="16" spans="1:32" x14ac:dyDescent="0.45">
      <c r="A16" s="7">
        <v>15</v>
      </c>
      <c r="D16" s="28"/>
      <c r="E16" s="28"/>
      <c r="F16" s="28"/>
      <c r="I16" s="18" t="e">
        <f>SUM(Tableau152[[#This Row],[Subvention demandée pour l''action]]/Tableau152[[#This Row],[Coût total de l''action]])</f>
        <v>#DIV/0!</v>
      </c>
      <c r="Y16" s="28"/>
      <c r="Z16" s="28"/>
      <c r="AA16" s="27"/>
      <c r="AB16" s="27"/>
      <c r="AC16" s="27"/>
    </row>
    <row r="17" spans="1:29" x14ac:dyDescent="0.45">
      <c r="A17" s="7">
        <v>16</v>
      </c>
      <c r="D17" s="28"/>
      <c r="E17" s="28"/>
      <c r="F17" s="28"/>
      <c r="I17" s="18" t="e">
        <f>SUM(Tableau152[[#This Row],[Subvention demandée pour l''action]]/Tableau152[[#This Row],[Coût total de l''action]])</f>
        <v>#DIV/0!</v>
      </c>
      <c r="Y17" s="28"/>
      <c r="Z17" s="28"/>
      <c r="AA17" s="27"/>
      <c r="AB17" s="27"/>
      <c r="AC17" s="27"/>
    </row>
    <row r="18" spans="1:29" x14ac:dyDescent="0.45">
      <c r="A18" s="7">
        <f>SUBTOTAL(2,Tableau152[N° action])</f>
        <v>16</v>
      </c>
      <c r="F18" s="7">
        <f>SUBTOTAL(3, Tableau152[Typologie territoire de l''action])</f>
        <v>0</v>
      </c>
      <c r="G18" s="16">
        <f>SUBTOTAL(9, Tableau152[Coût total de l''action])</f>
        <v>0</v>
      </c>
      <c r="H18" s="16">
        <f>SUBTOTAL(9, Tableau152[Subvention demandée pour l''action])</f>
        <v>0</v>
      </c>
      <c r="I18" s="30" t="e">
        <f>SUM(Tableau152[[#Totals],[Subvention demandée pour l''action]]/Tableau152[[#Totals],[Coût total de l''action]])</f>
        <v>#DIV/0!</v>
      </c>
      <c r="P18" s="7">
        <f>SUBTOTAL(9,Tableau152[Nb total personnes formées])</f>
        <v>0</v>
      </c>
      <c r="Q18" s="7">
        <f>SUBTOTAL(9,Tableau152[DONT au titre de la formation "Formateurs Aisance aquatique" (FAA)])</f>
        <v>0</v>
      </c>
      <c r="R18" s="7">
        <f>SUBTOTAL(9,Tableau152[dont nb de MNS (FAA)])</f>
        <v>0</v>
      </c>
      <c r="S18" s="7">
        <f>SUBTOTAL(9,Tableau152[dont nb de professeurs des écoles])</f>
        <v>0</v>
      </c>
      <c r="T18" s="7">
        <f>SUBTOTAL(9,Tableau152[DONT au titre de la formation "Instructeurs Aisance aquatique" (IAA)])</f>
        <v>0</v>
      </c>
      <c r="U18" s="7">
        <f>SUBTOTAL(9,Tableau152[dont nb de MNS (IAA)])</f>
        <v>0</v>
      </c>
      <c r="V18" s="7">
        <f>SUBTOTAL(9,Tableau152[dont nb de professeurs des écoles (IAA)])</f>
        <v>0</v>
      </c>
      <c r="W18" s="7">
        <f>SUBTOTAL(9,Tableau152[Nombre de "classes bleues/stages bleus" adossé à la formation])</f>
        <v>0</v>
      </c>
      <c r="X18" s="7">
        <f>SUBTOTAL(9,Tableau152[Nb d''enfants impliqués])</f>
        <v>0</v>
      </c>
      <c r="Y18" s="7">
        <f>SUBTOTAL(3, Tableau152[Format "classe bleue/stage bleu" adossé])</f>
        <v>0</v>
      </c>
      <c r="Z18" s="7">
        <f>SUBTOTAL(3, Tableau152[La "classe bleue/stage bleu" prévoit-elle l''inclusion d''enfants en situation de handicap ?])</f>
        <v>0</v>
      </c>
      <c r="AA18" s="7">
        <f>SUBTOTAL(3, Tableau152[Cadre d’organisation de la "classe bleue/stage bleu"])</f>
        <v>0</v>
      </c>
      <c r="AB18" s="7">
        <f>SUBTOTAL(3, Tableau152[Cadre d’organisation - si hébergement])</f>
        <v>0</v>
      </c>
      <c r="AC18" s="7">
        <f>SUBTOTAL(3, Tableau152[Type structure associée])</f>
        <v>0</v>
      </c>
    </row>
    <row r="21" spans="1:29" x14ac:dyDescent="0.45">
      <c r="C21" s="31" t="s">
        <v>162</v>
      </c>
      <c r="D21" s="31"/>
      <c r="E21" s="31"/>
    </row>
    <row r="22" spans="1:29" ht="28.5" customHeight="1" x14ac:dyDescent="0.45">
      <c r="C22" s="31" t="s">
        <v>200</v>
      </c>
      <c r="D22" s="31"/>
      <c r="E22" s="31"/>
    </row>
  </sheetData>
  <mergeCells count="2">
    <mergeCell ref="C21:E21"/>
    <mergeCell ref="C22:E22"/>
  </mergeCell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data!$A$2:$A$24</xm:f>
          </x14:formula1>
          <xm:sqref>D2:D17</xm:sqref>
        </x14:dataValidation>
        <x14:dataValidation type="list" allowBlank="1" showInputMessage="1" showErrorMessage="1">
          <x14:formula1>
            <xm:f>data!$B$2:$B$107</xm:f>
          </x14:formula1>
          <xm:sqref>E2:E17</xm:sqref>
        </x14:dataValidation>
        <x14:dataValidation type="list" allowBlank="1" showInputMessage="1" showErrorMessage="1">
          <x14:formula1>
            <xm:f>data!$C$2:$C$5</xm:f>
          </x14:formula1>
          <xm:sqref>AC2:AC17</xm:sqref>
        </x14:dataValidation>
        <x14:dataValidation type="list" allowBlank="1" showInputMessage="1" showErrorMessage="1">
          <x14:formula1>
            <xm:f>data!$D$2:$D$4</xm:f>
          </x14:formula1>
          <xm:sqref>F2:F17</xm:sqref>
        </x14:dataValidation>
        <x14:dataValidation type="list" allowBlank="1" showInputMessage="1" showErrorMessage="1">
          <x14:formula1>
            <xm:f>data!$E$2:$E$4</xm:f>
          </x14:formula1>
          <xm:sqref>Y2:Y17</xm:sqref>
        </x14:dataValidation>
        <x14:dataValidation type="list" allowBlank="1" showInputMessage="1" showErrorMessage="1">
          <x14:formula1>
            <xm:f>data!$F$2:$F$4</xm:f>
          </x14:formula1>
          <xm:sqref>AA2:AA17</xm:sqref>
        </x14:dataValidation>
        <x14:dataValidation type="list" allowBlank="1" showInputMessage="1" showErrorMessage="1">
          <x14:formula1>
            <xm:f>data!$G$2:$G$35</xm:f>
          </x14:formula1>
          <xm:sqref>AB2:AB17</xm:sqref>
        </x14:dataValidation>
        <x14:dataValidation type="list" allowBlank="1" showInputMessage="1" showErrorMessage="1">
          <x14:formula1>
            <xm:f>data!$H$2:$H$4</xm:f>
          </x14:formula1>
          <xm:sqref>Z2:Z17</xm:sqref>
        </x14:dataValidation>
        <x14:dataValidation type="list" allowBlank="1" showInputMessage="1" showErrorMessage="1">
          <x14:formula1>
            <xm:f>data!$M$2:$M$5</xm:f>
          </x14:formula1>
          <xm:sqref>B2:B17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E21" sqref="E21"/>
    </sheetView>
  </sheetViews>
  <sheetFormatPr baseColWidth="10" defaultRowHeight="14.25" x14ac:dyDescent="0.45"/>
  <cols>
    <col min="1" max="2" width="10.6640625" style="8"/>
    <col min="3" max="3" width="13.1328125" style="8" customWidth="1"/>
    <col min="4" max="4" width="28.19921875" style="8" customWidth="1"/>
    <col min="5" max="16384" width="10.6640625" style="8"/>
  </cols>
  <sheetData>
    <row r="1" spans="1:4" s="7" customFormat="1" ht="42.75" x14ac:dyDescent="0.45">
      <c r="A1" s="7" t="s">
        <v>189</v>
      </c>
      <c r="B1" s="7" t="s">
        <v>190</v>
      </c>
      <c r="C1" s="7" t="s">
        <v>192</v>
      </c>
      <c r="D1" s="7" t="s">
        <v>191</v>
      </c>
    </row>
    <row r="2" spans="1:4" x14ac:dyDescent="0.45">
      <c r="C2" s="27"/>
    </row>
    <row r="3" spans="1:4" x14ac:dyDescent="0.45">
      <c r="C3" s="27"/>
    </row>
    <row r="4" spans="1:4" x14ac:dyDescent="0.45">
      <c r="C4" s="27"/>
    </row>
    <row r="5" spans="1:4" x14ac:dyDescent="0.45">
      <c r="C5" s="27"/>
    </row>
    <row r="6" spans="1:4" x14ac:dyDescent="0.45">
      <c r="C6" s="27"/>
    </row>
    <row r="7" spans="1:4" x14ac:dyDescent="0.45">
      <c r="C7" s="27"/>
    </row>
    <row r="8" spans="1:4" x14ac:dyDescent="0.45">
      <c r="C8" s="27"/>
    </row>
    <row r="9" spans="1:4" x14ac:dyDescent="0.45">
      <c r="C9" s="27"/>
    </row>
    <row r="10" spans="1:4" x14ac:dyDescent="0.45">
      <c r="C10" s="27"/>
    </row>
    <row r="11" spans="1:4" x14ac:dyDescent="0.45">
      <c r="C11" s="27"/>
    </row>
    <row r="12" spans="1:4" x14ac:dyDescent="0.45">
      <c r="C12" s="27"/>
    </row>
    <row r="13" spans="1:4" x14ac:dyDescent="0.45">
      <c r="C13" s="27"/>
    </row>
    <row r="14" spans="1:4" x14ac:dyDescent="0.45">
      <c r="C14" s="27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data!$K$2:$K$7</xm:f>
          </x14:formula1>
          <xm:sqref>C2:C14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data</vt:lpstr>
      <vt:lpstr>Synthèse 2023</vt:lpstr>
      <vt:lpstr>Actions AAP 2023</vt:lpstr>
      <vt:lpstr>Actions restantes anciens AAP</vt:lpstr>
      <vt:lpstr>Cartes professionnelles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 LAMOTTE</dc:creator>
  <cp:lastModifiedBy>LAMOTTE, Virginie (AGENCE DU SPORT)</cp:lastModifiedBy>
  <dcterms:created xsi:type="dcterms:W3CDTF">2021-05-06T10:18:53Z</dcterms:created>
  <dcterms:modified xsi:type="dcterms:W3CDTF">2023-06-09T08:31:08Z</dcterms:modified>
</cp:coreProperties>
</file>